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'BULK'!$A$1:$K$109</definedName>
    <definedName name="_xlnm.Print_Area" localSheetId="0">'LINEUP'!$A$1:$K$128</definedName>
    <definedName name="_xlnm.Print_Area" localSheetId="3">'Partial Recap'!$A$1:$L$75</definedName>
  </definedNames>
  <calcPr fullCalcOnLoad="1"/>
</workbook>
</file>

<file path=xl/sharedStrings.xml><?xml version="1.0" encoding="utf-8"?>
<sst xmlns="http://schemas.openxmlformats.org/spreadsheetml/2006/main" count="556" uniqueCount="130">
  <si>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</si>
  <si>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</si>
  <si>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</si>
  <si>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</si>
  <si>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</si>
  <si>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</si>
  <si>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</si>
  <si>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</si>
  <si>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</si>
  <si>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</si>
  <si>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</si>
  <si>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</si>
  <si>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</si>
  <si>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</si>
  <si>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</si>
  <si>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</si>
  <si>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</si>
  <si>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</si>
  <si>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</si>
  <si>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</si>
  <si>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</si>
  <si>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</si>
  <si>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</si>
  <si>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</si>
  <si>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</si>
  <si>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</si>
  <si>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</si>
  <si>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</si>
  <si>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</si>
  <si>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</si>
  <si>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</si>
  <si>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</si>
  <si>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</si>
  <si>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</si>
  <si>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</si>
  <si>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</si>
  <si>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</si>
  <si>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</si>
  <si>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</si>
  <si>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</si>
  <si>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</si>
  <si>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</si>
  <si>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</si>
  <si>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</si>
  <si>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</si>
  <si>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</si>
  <si>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</si>
  <si>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</si>
  <si>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</si>
  <si>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</si>
  <si>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</si>
  <si>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</si>
  <si>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</si>
  <si>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</si>
  <si>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</si>
  <si>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</si>
  <si>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</si>
  <si>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</si>
  <si>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</si>
  <si>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</si>
  <si>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</si>
  <si>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</si>
  <si>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</si>
  <si>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</si>
  <si>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</si>
  <si>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</si>
  <si>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</si>
  <si>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</si>
  <si>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</si>
  <si>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</si>
  <si>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</si>
  <si>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</si>
  <si>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</si>
  <si>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</si>
  <si>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</si>
  <si>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</si>
  <si>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</si>
  <si>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</si>
  <si>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Commercial berth / Shed 216</t>
  </si>
  <si>
    <t>Commercial Berth / Shed 216</t>
  </si>
  <si>
    <t>BEJAIA, ALGERIA</t>
  </si>
  <si>
    <t>COPA SHIPPING</t>
  </si>
  <si>
    <t>TEAG</t>
  </si>
  <si>
    <t xml:space="preserve">Teag </t>
  </si>
  <si>
    <t>TBC</t>
  </si>
  <si>
    <t>ED&amp;FMAN</t>
  </si>
  <si>
    <t>A45</t>
  </si>
  <si>
    <t>ALGERIA</t>
  </si>
  <si>
    <t>IRAQ</t>
  </si>
  <si>
    <t>LEXDEN</t>
  </si>
  <si>
    <t>JEDDAH, SAUDI ARABIA</t>
  </si>
  <si>
    <t>ALLEGRA</t>
  </si>
  <si>
    <t>SOUTH AFRICA</t>
  </si>
  <si>
    <t>LAGOS, NIGERIA</t>
  </si>
  <si>
    <t>SOSTAR</t>
  </si>
  <si>
    <t>DYNAMIC STRIKER</t>
  </si>
  <si>
    <t>AIN SUKHNA, EGYPT</t>
  </si>
  <si>
    <t>KIANA</t>
  </si>
  <si>
    <t>FEDERAL SATSUKI</t>
  </si>
  <si>
    <t>CHISE BULKER</t>
  </si>
  <si>
    <t>WELFINE</t>
  </si>
  <si>
    <t>VILLA DESTE</t>
  </si>
  <si>
    <t>CZARNIKOW</t>
  </si>
  <si>
    <t>STOVE CALEDONIA</t>
  </si>
  <si>
    <t>CORSAIR</t>
  </si>
  <si>
    <t>NORD NANAMI</t>
  </si>
  <si>
    <t>MAGIA</t>
  </si>
  <si>
    <t>CHITTAGONG, BANGLADESH</t>
  </si>
  <si>
    <t>NOM UK</t>
  </si>
  <si>
    <t>PORT KELANG, MALAYSIA</t>
  </si>
  <si>
    <t>ANGELINA THE GREAT N</t>
  </si>
  <si>
    <t>ANOGYRA</t>
  </si>
  <si>
    <t>OLYMPUS</t>
  </si>
  <si>
    <t>PEARL ISLAND</t>
  </si>
  <si>
    <t>UMM QASR, IRAQ</t>
  </si>
  <si>
    <t>ALLSTAR</t>
  </si>
  <si>
    <t>SIMGE AKSOY</t>
  </si>
  <si>
    <t>RUSSIA</t>
  </si>
  <si>
    <t>BOMAR AMBER</t>
  </si>
  <si>
    <t>DRAGONERA</t>
  </si>
  <si>
    <t>TOMINI SYMPHONY</t>
  </si>
  <si>
    <t>SUGAR LINE UP edition 12.12.2018</t>
  </si>
  <si>
    <t>WILLIAMS BRAZIL SUGAR LINE UP EDITION 12.12.2018</t>
  </si>
  <si>
    <t>DECEMBER 2018</t>
  </si>
  <si>
    <t>NORTHERN DANCER</t>
  </si>
  <si>
    <t>PACIFIC ACE 2nd</t>
  </si>
  <si>
    <t>PACIFIC ACE 1st</t>
  </si>
  <si>
    <t>FALCON TRIDENT</t>
  </si>
  <si>
    <t>NILOS</t>
  </si>
  <si>
    <t>THOR INTEGRITY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</si>
</sst>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1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LINEUP!$A$114:$A$117</c:f>
              <c:strCache/>
            </c:strRef>
          </c:cat>
          <c:val>
            <c:numRef>
              <c:f>LINEUP!$B$114:$B$117</c:f>
              <c:numCache/>
            </c:numRef>
          </c:val>
          <c:shape val="cylinder"/>
        </c:ser>
        <c:overlap val="100"/>
        <c:shape val="cylinder"/>
        <c:axId val="57164390"/>
        <c:axId val="44717463"/>
      </c:bar3DChart>
      <c:catAx>
        <c:axId val="57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17463"/>
        <c:crosses val="autoZero"/>
        <c:auto val="1"/>
        <c:lblOffset val="100"/>
        <c:tickLblSkip val="1"/>
        <c:noMultiLvlLbl val="0"/>
      </c:catAx>
      <c:valAx>
        <c:axId val="44717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643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LINEUP!$A$97:$A$101</c:f>
              <c:strCache/>
            </c:strRef>
          </c:cat>
          <c:val>
            <c:numRef>
              <c:f>LINEUP!$B$97:$B$101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66912848"/>
        <c:axId val="65344721"/>
      </c:bar3DChart>
      <c:catAx>
        <c:axId val="669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4721"/>
        <c:crosses val="autoZero"/>
        <c:auto val="1"/>
        <c:lblOffset val="100"/>
        <c:tickLblSkip val="1"/>
        <c:noMultiLvlLbl val="0"/>
      </c:catAx>
      <c:valAx>
        <c:axId val="65344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128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BULK!$A$89:$A$92</c:f>
              <c:strCache/>
            </c:strRef>
          </c:cat>
          <c:val>
            <c:numRef>
              <c:f>BULK!$B$89:$B$92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112</xdr:row>
      <xdr:rowOff>19050</xdr:rowOff>
    </xdr:from>
    <xdr:to>
      <xdr:col>10</xdr:col>
      <xdr:colOff>104775</xdr:colOff>
      <xdr:row>127</xdr:row>
      <xdr:rowOff>19050</xdr:rowOff>
    </xdr:to>
    <xdr:graphicFrame>
      <xdr:nvGraphicFramePr>
        <xdr:cNvPr id="2" name="Gráfico 7"/>
        <xdr:cNvGraphicFramePr/>
      </xdr:nvGraphicFramePr>
      <xdr:xfrm>
        <a:off x="2409825" y="2260282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94</xdr:row>
      <xdr:rowOff>38100</xdr:rowOff>
    </xdr:from>
    <xdr:to>
      <xdr:col>10</xdr:col>
      <xdr:colOff>133350</xdr:colOff>
      <xdr:row>110</xdr:row>
      <xdr:rowOff>123825</xdr:rowOff>
    </xdr:to>
    <xdr:graphicFrame>
      <xdr:nvGraphicFramePr>
        <xdr:cNvPr id="3" name="Gráfico 6"/>
        <xdr:cNvGraphicFramePr/>
      </xdr:nvGraphicFramePr>
      <xdr:xfrm>
        <a:off x="2428875" y="1919287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86</xdr:row>
      <xdr:rowOff>171450</xdr:rowOff>
    </xdr:from>
    <xdr:to>
      <xdr:col>9</xdr:col>
      <xdr:colOff>419100</xdr:colOff>
      <xdr:row>101</xdr:row>
      <xdr:rowOff>161925</xdr:rowOff>
    </xdr:to>
    <xdr:graphicFrame>
      <xdr:nvGraphicFramePr>
        <xdr:cNvPr id="2" name="Gráfico 13"/>
        <xdr:cNvGraphicFramePr/>
      </xdr:nvGraphicFramePr>
      <xdr:xfrm>
        <a:off x="2590800" y="1768792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showGridLines="0" tabSelected="1" zoomScale="110" zoomScaleNormal="110" zoomScaleSheetLayoutView="80" workbookViewId="0" topLeftCell="A1">
      <selection activeCell="H13" sqref="H13"/>
    </sheetView>
  </sheetViews>
  <sheetFormatPr defaultColWidth="17.28125" defaultRowHeight="15"/>
  <cols>
    <col min="1" max="1" width="17.28125" style="384" customWidth="1"/>
    <col min="2" max="2" width="12.00390625" style="236" customWidth="1"/>
    <col min="3" max="4" width="7.00390625" style="236" customWidth="1"/>
    <col min="5" max="5" width="7.28125" style="236" customWidth="1"/>
    <col min="6" max="6" width="12.57421875" style="236" bestFit="1" customWidth="1"/>
    <col min="7" max="7" width="13.421875" style="236" customWidth="1"/>
    <col min="8" max="8" width="9.421875" style="236" customWidth="1"/>
    <col min="9" max="9" width="31.57421875" style="236" customWidth="1"/>
    <col min="10" max="10" width="14.8515625" style="236" bestFit="1" customWidth="1"/>
    <col min="11" max="11" width="7.8515625" style="236" bestFit="1" customWidth="1"/>
    <col min="12" max="12" width="11.421875" style="298" customWidth="1"/>
    <col min="13" max="16384" width="17.28125" style="236" customWidth="1"/>
  </cols>
  <sheetData>
    <row r="1" spans="1:13" ht="47.25">
      <c r="A1" s="233"/>
      <c r="B1" s="234"/>
      <c r="C1" s="433" t="s">
        <v>61</v>
      </c>
      <c r="D1" s="433"/>
      <c r="E1" s="433"/>
      <c r="F1" s="433"/>
      <c r="G1" s="433"/>
      <c r="H1" s="433"/>
      <c r="I1" s="433"/>
      <c r="J1" s="433"/>
      <c r="K1" s="434"/>
      <c r="L1" s="459"/>
      <c r="M1" s="235"/>
    </row>
    <row r="2" spans="1:13" ht="26.25">
      <c r="A2" s="237"/>
      <c r="B2" s="238"/>
      <c r="C2" s="435" t="s">
        <v>121</v>
      </c>
      <c r="D2" s="436"/>
      <c r="E2" s="436"/>
      <c r="F2" s="436"/>
      <c r="G2" s="436"/>
      <c r="H2" s="436"/>
      <c r="I2" s="436"/>
      <c r="J2" s="436"/>
      <c r="K2" s="437"/>
      <c r="L2" s="459"/>
      <c r="M2" s="235"/>
    </row>
    <row r="3" spans="1:13" ht="15">
      <c r="A3" s="237"/>
      <c r="B3" s="238"/>
      <c r="C3" s="438" t="s">
        <v>76</v>
      </c>
      <c r="D3" s="439"/>
      <c r="E3" s="439"/>
      <c r="F3" s="439"/>
      <c r="G3" s="439"/>
      <c r="H3" s="439"/>
      <c r="I3" s="439"/>
      <c r="J3" s="439"/>
      <c r="K3" s="440"/>
      <c r="L3" s="459"/>
      <c r="M3" s="235"/>
    </row>
    <row r="4" spans="1:13" ht="34.5">
      <c r="A4" s="237"/>
      <c r="B4" s="238"/>
      <c r="C4" s="239"/>
      <c r="D4" s="240"/>
      <c r="E4" s="240"/>
      <c r="F4" s="241"/>
      <c r="G4" s="242"/>
      <c r="H4" s="243"/>
      <c r="I4" s="238"/>
      <c r="J4" s="238"/>
      <c r="K4" s="244"/>
      <c r="L4" s="459"/>
      <c r="M4" s="235"/>
    </row>
    <row r="5" spans="1:13" ht="18">
      <c r="A5" s="237"/>
      <c r="B5" s="238"/>
      <c r="C5" s="238"/>
      <c r="D5" s="238"/>
      <c r="E5" s="245"/>
      <c r="F5" s="238"/>
      <c r="G5" s="246"/>
      <c r="H5" s="243"/>
      <c r="I5" s="238"/>
      <c r="J5" s="238"/>
      <c r="K5" s="244"/>
      <c r="L5" s="459"/>
      <c r="M5" s="235"/>
    </row>
    <row r="6" spans="1:13" ht="15">
      <c r="A6" s="166" t="s">
        <v>0</v>
      </c>
      <c r="B6" s="248"/>
      <c r="C6" s="168" t="s">
        <v>1</v>
      </c>
      <c r="D6" s="168" t="s">
        <v>2</v>
      </c>
      <c r="E6" s="249" t="s">
        <v>3</v>
      </c>
      <c r="F6" s="168" t="s">
        <v>4</v>
      </c>
      <c r="G6" s="168" t="s">
        <v>5</v>
      </c>
      <c r="H6" s="168" t="s">
        <v>6</v>
      </c>
      <c r="I6" s="168" t="s">
        <v>7</v>
      </c>
      <c r="J6" s="168" t="s">
        <v>8</v>
      </c>
      <c r="K6" s="250"/>
      <c r="L6" s="459"/>
      <c r="M6" s="235"/>
    </row>
    <row r="7" spans="1:13" ht="15">
      <c r="A7" s="251"/>
      <c r="B7" s="252"/>
      <c r="C7" s="252"/>
      <c r="D7" s="252"/>
      <c r="E7" s="252"/>
      <c r="F7" s="252"/>
      <c r="G7" s="252"/>
      <c r="H7" s="253"/>
      <c r="I7" s="253"/>
      <c r="J7" s="252"/>
      <c r="K7" s="254"/>
      <c r="L7" s="460"/>
      <c r="M7" s="235"/>
    </row>
    <row r="8" spans="1:13" ht="15">
      <c r="A8" s="256"/>
      <c r="B8" s="257" t="s">
        <v>45</v>
      </c>
      <c r="C8" s="258"/>
      <c r="D8" s="385"/>
      <c r="E8" s="385"/>
      <c r="F8" s="385"/>
      <c r="G8" s="385"/>
      <c r="H8" s="260"/>
      <c r="I8" s="260"/>
      <c r="J8" s="385"/>
      <c r="K8" s="386"/>
      <c r="L8" s="460"/>
      <c r="M8" s="262"/>
    </row>
    <row r="9" spans="1:14" ht="15">
      <c r="A9" s="263"/>
      <c r="B9" s="264"/>
      <c r="C9" s="265" t="s">
        <v>73</v>
      </c>
      <c r="D9" s="266"/>
      <c r="E9" s="266"/>
      <c r="F9" s="266"/>
      <c r="G9" s="267" t="s">
        <v>57</v>
      </c>
      <c r="H9" s="174" t="s">
        <v>64</v>
      </c>
      <c r="I9" s="171" t="s">
        <v>56</v>
      </c>
      <c r="J9" s="266"/>
      <c r="K9" s="269" t="s">
        <v>44</v>
      </c>
      <c r="L9" s="460"/>
      <c r="M9" s="262"/>
      <c r="N9" s="255"/>
    </row>
    <row r="10" spans="1:13" s="401" customFormat="1" ht="15">
      <c r="A10" s="278" t="s">
        <v>64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99"/>
      <c r="L10" s="298"/>
      <c r="M10" s="262"/>
    </row>
    <row r="11" spans="1:13" ht="15">
      <c r="A11" s="263"/>
      <c r="B11" s="276"/>
      <c r="C11" s="265" t="s">
        <v>59</v>
      </c>
      <c r="D11" s="266"/>
      <c r="E11" s="266"/>
      <c r="F11" s="266"/>
      <c r="G11" s="267" t="s">
        <v>57</v>
      </c>
      <c r="H11" s="174" t="s">
        <v>64</v>
      </c>
      <c r="I11" s="265" t="s">
        <v>56</v>
      </c>
      <c r="J11" s="266"/>
      <c r="K11" s="269"/>
      <c r="L11" s="460"/>
      <c r="M11" s="275"/>
    </row>
    <row r="12" spans="1:13" s="401" customFormat="1" ht="15">
      <c r="A12" s="278" t="s">
        <v>64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99"/>
      <c r="L12" s="298"/>
      <c r="M12" s="262"/>
    </row>
    <row r="13" spans="1:13" ht="15">
      <c r="A13" s="278"/>
      <c r="B13" s="235"/>
      <c r="C13" s="235"/>
      <c r="D13" s="235"/>
      <c r="E13" s="235"/>
      <c r="F13" s="235"/>
      <c r="G13" s="235"/>
      <c r="H13" s="235"/>
      <c r="I13" s="235"/>
      <c r="J13" s="235"/>
      <c r="K13" s="400"/>
      <c r="M13" s="275"/>
    </row>
    <row r="14" spans="1:13" ht="13.5" customHeight="1">
      <c r="A14" s="283"/>
      <c r="B14" s="385"/>
      <c r="C14" s="387" t="s">
        <v>10</v>
      </c>
      <c r="D14" s="388"/>
      <c r="E14" s="388"/>
      <c r="F14" s="286">
        <f>SUM(F10:F13)</f>
        <v>0</v>
      </c>
      <c r="G14" s="287">
        <f>SUM(G10:G13)</f>
        <v>0</v>
      </c>
      <c r="H14" s="385"/>
      <c r="I14" s="385"/>
      <c r="J14" s="385"/>
      <c r="K14" s="386"/>
      <c r="L14" s="460"/>
      <c r="M14" s="262"/>
    </row>
    <row r="15" spans="1:13" ht="13.5" customHeight="1">
      <c r="A15" s="256"/>
      <c r="B15" s="288"/>
      <c r="C15" s="289"/>
      <c r="D15" s="290"/>
      <c r="E15" s="290"/>
      <c r="F15" s="291"/>
      <c r="G15" s="292"/>
      <c r="H15" s="293"/>
      <c r="I15" s="293"/>
      <c r="J15" s="293"/>
      <c r="K15" s="386"/>
      <c r="M15" s="262"/>
    </row>
    <row r="16" spans="1:13" ht="13.5" customHeight="1">
      <c r="A16" s="256"/>
      <c r="B16" s="257" t="s">
        <v>55</v>
      </c>
      <c r="C16" s="258"/>
      <c r="D16" s="385"/>
      <c r="E16" s="385"/>
      <c r="F16" s="385"/>
      <c r="G16" s="385"/>
      <c r="H16" s="260"/>
      <c r="I16" s="260"/>
      <c r="J16" s="385"/>
      <c r="K16" s="386"/>
      <c r="M16" s="262"/>
    </row>
    <row r="17" spans="1:13" ht="14.25" customHeight="1">
      <c r="A17" s="263"/>
      <c r="B17" s="264"/>
      <c r="C17" s="265" t="s">
        <v>50</v>
      </c>
      <c r="D17" s="266"/>
      <c r="E17" s="266"/>
      <c r="F17" s="266"/>
      <c r="G17" s="267" t="s">
        <v>57</v>
      </c>
      <c r="H17" s="174" t="s">
        <v>64</v>
      </c>
      <c r="I17" s="265" t="s">
        <v>56</v>
      </c>
      <c r="J17" s="266"/>
      <c r="K17" s="269"/>
      <c r="L17" s="460"/>
      <c r="M17" s="262"/>
    </row>
    <row r="18" spans="1:13" s="401" customFormat="1" ht="15">
      <c r="A18" s="278" t="s">
        <v>64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99"/>
      <c r="L18" s="298"/>
      <c r="M18" s="262"/>
    </row>
    <row r="19" spans="1:13" ht="13.5" customHeight="1">
      <c r="A19" s="89"/>
      <c r="B19" s="281"/>
      <c r="C19" s="270"/>
      <c r="D19" s="271"/>
      <c r="E19" s="156"/>
      <c r="G19" s="272"/>
      <c r="H19" s="57"/>
      <c r="I19" s="57"/>
      <c r="J19" s="57"/>
      <c r="K19" s="399"/>
      <c r="L19" s="460"/>
      <c r="M19" s="262"/>
    </row>
    <row r="20" spans="1:13" ht="13.5" customHeight="1">
      <c r="A20" s="283"/>
      <c r="B20" s="385"/>
      <c r="C20" s="387" t="s">
        <v>10</v>
      </c>
      <c r="D20" s="388"/>
      <c r="E20" s="388"/>
      <c r="F20" s="286">
        <f>SUM(F18:F18)</f>
        <v>0</v>
      </c>
      <c r="G20" s="287">
        <f>SUM(G18:G19)</f>
        <v>0</v>
      </c>
      <c r="H20" s="385"/>
      <c r="I20" s="385"/>
      <c r="J20" s="385"/>
      <c r="K20" s="386"/>
      <c r="L20" s="460"/>
      <c r="M20" s="262"/>
    </row>
    <row r="21" spans="1:13" ht="13.5" customHeight="1">
      <c r="A21" s="283"/>
      <c r="B21" s="385"/>
      <c r="C21" s="295"/>
      <c r="D21" s="402"/>
      <c r="E21" s="296"/>
      <c r="F21" s="297"/>
      <c r="G21" s="297"/>
      <c r="H21" s="385"/>
      <c r="I21" s="260"/>
      <c r="J21" s="385"/>
      <c r="K21" s="386"/>
      <c r="L21" s="460"/>
      <c r="M21" s="262"/>
    </row>
    <row r="22" spans="1:13" s="279" customFormat="1" ht="13.5" customHeight="1">
      <c r="A22" s="256"/>
      <c r="B22" s="257" t="s">
        <v>46</v>
      </c>
      <c r="C22" s="258"/>
      <c r="D22" s="235"/>
      <c r="E22" s="235"/>
      <c r="F22" s="235"/>
      <c r="G22" s="235"/>
      <c r="H22" s="260"/>
      <c r="J22" s="385"/>
      <c r="K22" s="386"/>
      <c r="L22" s="298"/>
      <c r="M22" s="280"/>
    </row>
    <row r="23" spans="1:13" s="279" customFormat="1" ht="13.5" customHeight="1">
      <c r="A23" s="263"/>
      <c r="B23" s="264"/>
      <c r="C23" s="265" t="s">
        <v>73</v>
      </c>
      <c r="D23" s="266"/>
      <c r="E23" s="266"/>
      <c r="F23" s="266"/>
      <c r="G23" s="267" t="s">
        <v>57</v>
      </c>
      <c r="H23" s="268">
        <f>MEDIAN(L24:L25)</f>
        <v>0.5</v>
      </c>
      <c r="I23" s="171" t="s">
        <v>56</v>
      </c>
      <c r="J23" s="266"/>
      <c r="K23" s="269"/>
      <c r="L23" s="298"/>
      <c r="M23" s="280"/>
    </row>
    <row r="24" spans="1:13" s="279" customFormat="1" ht="15.75" customHeight="1">
      <c r="A24" s="164" t="s">
        <v>98</v>
      </c>
      <c r="B24" s="281"/>
      <c r="C24" s="270">
        <v>43442</v>
      </c>
      <c r="D24" s="156">
        <v>43442</v>
      </c>
      <c r="E24" s="156">
        <v>43446</v>
      </c>
      <c r="F24" s="427"/>
      <c r="G24" s="272">
        <v>33315000</v>
      </c>
      <c r="H24" s="57" t="s">
        <v>9</v>
      </c>
      <c r="I24" s="57" t="s">
        <v>11</v>
      </c>
      <c r="J24" s="57" t="s">
        <v>67</v>
      </c>
      <c r="K24" s="428"/>
      <c r="L24" s="298">
        <f>DAYS360(C24,D24)</f>
        <v>0</v>
      </c>
      <c r="M24" s="328"/>
    </row>
    <row r="25" spans="1:13" s="279" customFormat="1" ht="15.75" customHeight="1">
      <c r="A25" s="164" t="s">
        <v>105</v>
      </c>
      <c r="B25" s="281"/>
      <c r="C25" s="270">
        <v>43445</v>
      </c>
      <c r="D25" s="156">
        <v>43446</v>
      </c>
      <c r="E25" s="156">
        <v>43449</v>
      </c>
      <c r="F25" s="429"/>
      <c r="G25" s="272">
        <v>33000000</v>
      </c>
      <c r="H25" s="57" t="s">
        <v>9</v>
      </c>
      <c r="I25" s="57" t="s">
        <v>11</v>
      </c>
      <c r="J25" s="57" t="s">
        <v>85</v>
      </c>
      <c r="K25" s="430"/>
      <c r="L25" s="298">
        <f>DAYS360(C25,D25)</f>
        <v>1</v>
      </c>
      <c r="M25" s="328"/>
    </row>
    <row r="26" spans="1:13" ht="15">
      <c r="A26" s="263"/>
      <c r="B26" s="276"/>
      <c r="C26" s="265" t="s">
        <v>50</v>
      </c>
      <c r="D26" s="266"/>
      <c r="E26" s="266"/>
      <c r="F26" s="266"/>
      <c r="G26" s="267" t="s">
        <v>57</v>
      </c>
      <c r="H26" s="277" t="s">
        <v>64</v>
      </c>
      <c r="I26" s="265" t="s">
        <v>56</v>
      </c>
      <c r="J26" s="266"/>
      <c r="K26" s="269"/>
      <c r="L26" s="460"/>
      <c r="M26" s="262"/>
    </row>
    <row r="27" spans="1:13" ht="15">
      <c r="A27" s="278" t="s">
        <v>64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99"/>
      <c r="M27" s="262"/>
    </row>
    <row r="28" spans="1:13" ht="15">
      <c r="A28" s="283"/>
      <c r="B28" s="385"/>
      <c r="C28" s="387" t="s">
        <v>10</v>
      </c>
      <c r="D28" s="388"/>
      <c r="E28" s="388"/>
      <c r="F28" s="286">
        <f>SUM(F23:F26)</f>
        <v>0</v>
      </c>
      <c r="G28" s="287">
        <f>SUM(G24:G27)</f>
        <v>66315000</v>
      </c>
      <c r="H28" s="385"/>
      <c r="I28" s="385"/>
      <c r="J28" s="385"/>
      <c r="K28" s="386"/>
      <c r="L28" s="460"/>
      <c r="M28" s="262"/>
    </row>
    <row r="29" spans="1:13" ht="15">
      <c r="A29" s="283"/>
      <c r="B29" s="385"/>
      <c r="C29" s="295"/>
      <c r="D29" s="296"/>
      <c r="E29" s="296"/>
      <c r="F29" s="297"/>
      <c r="G29" s="297"/>
      <c r="H29" s="385"/>
      <c r="I29" s="385"/>
      <c r="J29" s="385"/>
      <c r="K29" s="386"/>
      <c r="L29" s="460"/>
      <c r="M29" s="262"/>
    </row>
    <row r="30" spans="1:13" ht="15">
      <c r="A30" s="302"/>
      <c r="B30" s="257" t="s">
        <v>48</v>
      </c>
      <c r="C30" s="258"/>
      <c r="D30" s="385"/>
      <c r="E30" s="235"/>
      <c r="F30" s="303"/>
      <c r="G30" s="303"/>
      <c r="H30" s="260"/>
      <c r="I30" s="260"/>
      <c r="J30" s="260"/>
      <c r="K30" s="304"/>
      <c r="L30" s="460"/>
      <c r="M30" s="262"/>
    </row>
    <row r="31" spans="1:13" ht="15">
      <c r="A31" s="263"/>
      <c r="B31" s="264"/>
      <c r="C31" s="265" t="s">
        <v>50</v>
      </c>
      <c r="D31" s="266"/>
      <c r="E31" s="266"/>
      <c r="F31" s="266"/>
      <c r="G31" s="267" t="s">
        <v>57</v>
      </c>
      <c r="H31" s="267" t="s">
        <v>64</v>
      </c>
      <c r="I31" s="265" t="s">
        <v>56</v>
      </c>
      <c r="J31" s="266"/>
      <c r="K31" s="269"/>
      <c r="M31" s="275"/>
    </row>
    <row r="32" spans="1:13" ht="15">
      <c r="A32" s="278" t="s">
        <v>64</v>
      </c>
      <c r="B32" s="305"/>
      <c r="C32" s="306"/>
      <c r="D32" s="307"/>
      <c r="E32" s="308"/>
      <c r="F32" s="309"/>
      <c r="G32" s="310"/>
      <c r="H32" s="311"/>
      <c r="I32" s="311"/>
      <c r="J32" s="311"/>
      <c r="K32" s="299"/>
      <c r="M32" s="275"/>
    </row>
    <row r="33" spans="1:13" ht="15">
      <c r="A33" s="278"/>
      <c r="B33" s="305"/>
      <c r="C33" s="306"/>
      <c r="D33" s="307"/>
      <c r="E33" s="308"/>
      <c r="F33" s="309"/>
      <c r="G33" s="310"/>
      <c r="H33" s="311"/>
      <c r="I33" s="311"/>
      <c r="J33" s="311"/>
      <c r="K33" s="299"/>
      <c r="M33" s="275"/>
    </row>
    <row r="34" spans="1:13" ht="15">
      <c r="A34" s="312"/>
      <c r="B34" s="288"/>
      <c r="C34" s="387" t="s">
        <v>10</v>
      </c>
      <c r="D34" s="388"/>
      <c r="E34" s="388"/>
      <c r="F34" s="286">
        <f>SUM(F32)</f>
        <v>0</v>
      </c>
      <c r="G34" s="287">
        <v>0</v>
      </c>
      <c r="H34" s="288"/>
      <c r="I34" s="288"/>
      <c r="J34" s="288"/>
      <c r="K34" s="386"/>
      <c r="M34" s="275"/>
    </row>
    <row r="35" spans="1:13" ht="15">
      <c r="A35" s="313" t="s">
        <v>16</v>
      </c>
      <c r="B35" s="314"/>
      <c r="C35" s="315"/>
      <c r="D35" s="315"/>
      <c r="E35" s="315"/>
      <c r="F35" s="314"/>
      <c r="G35" s="316"/>
      <c r="H35" s="317"/>
      <c r="I35" s="317"/>
      <c r="J35" s="315"/>
      <c r="K35" s="318" t="s">
        <v>16</v>
      </c>
      <c r="M35" s="275"/>
    </row>
    <row r="36" spans="1:13" ht="15">
      <c r="A36" s="319"/>
      <c r="B36" s="252"/>
      <c r="C36" s="320"/>
      <c r="D36" s="320"/>
      <c r="E36" s="321" t="s">
        <v>122</v>
      </c>
      <c r="F36" s="252"/>
      <c r="G36" s="322"/>
      <c r="H36" s="323"/>
      <c r="I36" s="323"/>
      <c r="J36" s="320"/>
      <c r="K36" s="324"/>
      <c r="M36" s="275"/>
    </row>
    <row r="37" spans="1:13" s="279" customFormat="1" ht="15">
      <c r="A37" s="325"/>
      <c r="B37" s="257" t="s">
        <v>12</v>
      </c>
      <c r="C37" s="258"/>
      <c r="D37" s="296"/>
      <c r="E37" s="296"/>
      <c r="F37" s="297"/>
      <c r="G37" s="326"/>
      <c r="H37" s="327"/>
      <c r="I37" s="327"/>
      <c r="J37" s="327"/>
      <c r="K37" s="261"/>
      <c r="L37" s="298"/>
      <c r="M37" s="328"/>
    </row>
    <row r="38" spans="1:13" s="279" customFormat="1" ht="15">
      <c r="A38" s="263"/>
      <c r="B38" s="264"/>
      <c r="C38" s="265" t="s">
        <v>13</v>
      </c>
      <c r="D38" s="266"/>
      <c r="E38" s="266"/>
      <c r="F38" s="266"/>
      <c r="G38" s="173" t="s">
        <v>57</v>
      </c>
      <c r="H38" s="268">
        <f>MEDIAN(L39:L40)</f>
        <v>0</v>
      </c>
      <c r="I38" s="265" t="s">
        <v>56</v>
      </c>
      <c r="J38" s="266"/>
      <c r="K38" s="269"/>
      <c r="L38" s="298"/>
      <c r="M38" s="328"/>
    </row>
    <row r="39" spans="1:13" s="279" customFormat="1" ht="15.75" customHeight="1">
      <c r="A39" s="164" t="s">
        <v>111</v>
      </c>
      <c r="B39" s="281"/>
      <c r="C39" s="270">
        <v>43445</v>
      </c>
      <c r="D39" s="156">
        <v>43445</v>
      </c>
      <c r="E39" s="156">
        <v>43447</v>
      </c>
      <c r="F39" s="429"/>
      <c r="G39" s="272">
        <v>47750000</v>
      </c>
      <c r="H39" s="57" t="s">
        <v>9</v>
      </c>
      <c r="I39" s="57" t="s">
        <v>90</v>
      </c>
      <c r="J39" s="57" t="s">
        <v>66</v>
      </c>
      <c r="K39" s="430"/>
      <c r="L39" s="298">
        <f>DAYS360(C39,D39)</f>
        <v>0</v>
      </c>
      <c r="M39" s="328"/>
    </row>
    <row r="40" spans="1:13" s="279" customFormat="1" ht="15.75" customHeight="1">
      <c r="A40" s="164" t="s">
        <v>106</v>
      </c>
      <c r="B40" s="281"/>
      <c r="C40" s="270">
        <v>43448</v>
      </c>
      <c r="D40" s="156">
        <v>43448</v>
      </c>
      <c r="E40" s="156">
        <v>43449</v>
      </c>
      <c r="F40" s="429"/>
      <c r="G40" s="272">
        <v>25500000</v>
      </c>
      <c r="H40" s="57" t="s">
        <v>9</v>
      </c>
      <c r="I40" s="57" t="s">
        <v>107</v>
      </c>
      <c r="J40" s="57" t="s">
        <v>89</v>
      </c>
      <c r="K40" s="430"/>
      <c r="L40" s="298">
        <f>DAYS360(C40,D40)</f>
        <v>0</v>
      </c>
      <c r="M40" s="328"/>
    </row>
    <row r="41" spans="1:13" ht="15">
      <c r="A41" s="263"/>
      <c r="B41" s="276"/>
      <c r="C41" s="265" t="s">
        <v>43</v>
      </c>
      <c r="D41" s="330"/>
      <c r="E41" s="266"/>
      <c r="F41" s="266"/>
      <c r="G41" s="267" t="s">
        <v>57</v>
      </c>
      <c r="H41" s="268">
        <f>MEDIAN(L42:L47)</f>
        <v>0</v>
      </c>
      <c r="I41" s="265" t="s">
        <v>56</v>
      </c>
      <c r="J41" s="266"/>
      <c r="K41" s="269"/>
      <c r="M41" s="275"/>
    </row>
    <row r="42" spans="1:13" s="279" customFormat="1" ht="15.75" customHeight="1">
      <c r="A42" s="164" t="s">
        <v>110</v>
      </c>
      <c r="B42" s="281"/>
      <c r="C42" s="270">
        <v>43448</v>
      </c>
      <c r="D42" s="156">
        <v>43448</v>
      </c>
      <c r="E42" s="156">
        <v>43449</v>
      </c>
      <c r="F42" s="429"/>
      <c r="G42" s="272">
        <v>45920000</v>
      </c>
      <c r="H42" s="57" t="s">
        <v>9</v>
      </c>
      <c r="I42" s="57" t="s">
        <v>80</v>
      </c>
      <c r="J42" s="57" t="s">
        <v>74</v>
      </c>
      <c r="K42" s="430"/>
      <c r="L42" s="298">
        <f aca="true" t="shared" si="0" ref="L42:L47">DAYS360(C42,D42)</f>
        <v>0</v>
      </c>
      <c r="M42" s="328"/>
    </row>
    <row r="43" spans="1:13" s="279" customFormat="1" ht="15.75" customHeight="1">
      <c r="A43" s="164" t="s">
        <v>127</v>
      </c>
      <c r="B43" s="281"/>
      <c r="C43" s="270">
        <v>43448</v>
      </c>
      <c r="D43" s="156">
        <v>43450</v>
      </c>
      <c r="E43" s="156">
        <v>43451</v>
      </c>
      <c r="F43" s="431"/>
      <c r="G43" s="272">
        <v>10000000</v>
      </c>
      <c r="H43" s="57" t="s">
        <v>9</v>
      </c>
      <c r="I43" s="57" t="s">
        <v>11</v>
      </c>
      <c r="J43" s="57" t="s">
        <v>67</v>
      </c>
      <c r="K43" s="432"/>
      <c r="L43" s="298">
        <f t="shared" si="0"/>
        <v>2</v>
      </c>
      <c r="M43" s="328"/>
    </row>
    <row r="44" spans="1:13" s="279" customFormat="1" ht="15.75" customHeight="1">
      <c r="A44" s="164" t="s">
        <v>119</v>
      </c>
      <c r="B44" s="281"/>
      <c r="C44" s="270">
        <v>43450</v>
      </c>
      <c r="D44" s="156">
        <v>43450</v>
      </c>
      <c r="E44" s="156">
        <v>43451</v>
      </c>
      <c r="F44" s="431"/>
      <c r="G44" s="272">
        <v>33000000</v>
      </c>
      <c r="H44" s="57" t="s">
        <v>9</v>
      </c>
      <c r="I44" s="57" t="s">
        <v>11</v>
      </c>
      <c r="J44" s="57" t="s">
        <v>67</v>
      </c>
      <c r="K44" s="432"/>
      <c r="L44" s="298">
        <f t="shared" si="0"/>
        <v>0</v>
      </c>
      <c r="M44" s="328"/>
    </row>
    <row r="45" spans="1:13" s="279" customFormat="1" ht="15.75" customHeight="1">
      <c r="A45" s="164" t="s">
        <v>120</v>
      </c>
      <c r="B45" s="281"/>
      <c r="C45" s="270">
        <v>43447</v>
      </c>
      <c r="D45" s="156">
        <v>43451</v>
      </c>
      <c r="E45" s="156">
        <v>43452</v>
      </c>
      <c r="F45" s="431"/>
      <c r="G45" s="272">
        <v>60500000</v>
      </c>
      <c r="H45" s="57" t="s">
        <v>9</v>
      </c>
      <c r="I45" s="57" t="s">
        <v>11</v>
      </c>
      <c r="J45" s="57" t="s">
        <v>67</v>
      </c>
      <c r="K45" s="432"/>
      <c r="L45" s="298">
        <f t="shared" si="0"/>
        <v>4</v>
      </c>
      <c r="M45" s="328"/>
    </row>
    <row r="46" spans="1:13" s="279" customFormat="1" ht="15.75" customHeight="1">
      <c r="A46" s="164" t="s">
        <v>128</v>
      </c>
      <c r="B46" s="281"/>
      <c r="C46" s="270">
        <v>43452</v>
      </c>
      <c r="D46" s="156">
        <v>43452</v>
      </c>
      <c r="E46" s="156">
        <v>43453</v>
      </c>
      <c r="F46" s="431"/>
      <c r="G46" s="272">
        <v>47000000</v>
      </c>
      <c r="H46" s="57" t="s">
        <v>9</v>
      </c>
      <c r="I46" s="57" t="s">
        <v>11</v>
      </c>
      <c r="J46" s="57" t="s">
        <v>84</v>
      </c>
      <c r="K46" s="432"/>
      <c r="L46" s="298">
        <f t="shared" si="0"/>
        <v>0</v>
      </c>
      <c r="M46" s="328"/>
    </row>
    <row r="47" spans="1:13" s="279" customFormat="1" ht="15.75" customHeight="1">
      <c r="A47" s="164" t="s">
        <v>129</v>
      </c>
      <c r="B47" s="281"/>
      <c r="C47" s="270">
        <v>43459</v>
      </c>
      <c r="D47" s="156">
        <v>43459</v>
      </c>
      <c r="E47" s="156">
        <v>43460</v>
      </c>
      <c r="F47" s="431"/>
      <c r="G47" s="272">
        <v>22000000</v>
      </c>
      <c r="H47" s="57" t="s">
        <v>9</v>
      </c>
      <c r="I47" s="57" t="s">
        <v>11</v>
      </c>
      <c r="J47" s="57" t="s">
        <v>84</v>
      </c>
      <c r="K47" s="432"/>
      <c r="L47" s="298">
        <f t="shared" si="0"/>
        <v>0</v>
      </c>
      <c r="M47" s="328"/>
    </row>
    <row r="48" spans="1:13" ht="14.25" customHeight="1">
      <c r="A48" s="263"/>
      <c r="B48" s="276"/>
      <c r="C48" s="171" t="s">
        <v>83</v>
      </c>
      <c r="D48" s="266"/>
      <c r="E48" s="266"/>
      <c r="F48" s="266"/>
      <c r="G48" s="267" t="s">
        <v>57</v>
      </c>
      <c r="H48" s="268">
        <f>MEDIAN(L49:L50)</f>
        <v>2.5</v>
      </c>
      <c r="I48" s="265" t="s">
        <v>56</v>
      </c>
      <c r="J48" s="266"/>
      <c r="K48" s="269"/>
      <c r="M48" s="275"/>
    </row>
    <row r="49" spans="1:13" s="279" customFormat="1" ht="15.75" customHeight="1">
      <c r="A49" s="164" t="s">
        <v>112</v>
      </c>
      <c r="B49" s="281"/>
      <c r="C49" s="270">
        <v>43442</v>
      </c>
      <c r="D49" s="156">
        <v>43446</v>
      </c>
      <c r="E49" s="156">
        <v>43447</v>
      </c>
      <c r="F49" s="431"/>
      <c r="G49" s="272">
        <v>15212000</v>
      </c>
      <c r="H49" s="57" t="s">
        <v>9</v>
      </c>
      <c r="I49" s="57" t="s">
        <v>11</v>
      </c>
      <c r="J49" s="57" t="s">
        <v>77</v>
      </c>
      <c r="K49" s="432"/>
      <c r="L49" s="298">
        <f>DAYS360(C49,D49)</f>
        <v>4</v>
      </c>
      <c r="M49" s="328"/>
    </row>
    <row r="50" spans="1:13" s="279" customFormat="1" ht="15.75" customHeight="1">
      <c r="A50" s="164" t="s">
        <v>106</v>
      </c>
      <c r="B50" s="281"/>
      <c r="C50" s="270">
        <v>43448</v>
      </c>
      <c r="D50" s="156">
        <v>43449</v>
      </c>
      <c r="E50" s="156">
        <v>43450</v>
      </c>
      <c r="F50" s="431"/>
      <c r="G50" s="272">
        <v>30000000</v>
      </c>
      <c r="H50" s="57" t="s">
        <v>9</v>
      </c>
      <c r="I50" s="57" t="s">
        <v>11</v>
      </c>
      <c r="J50" s="57" t="s">
        <v>89</v>
      </c>
      <c r="K50" s="432"/>
      <c r="L50" s="298">
        <f>DAYS360(C50,D50)</f>
        <v>1</v>
      </c>
      <c r="M50" s="328"/>
    </row>
    <row r="51" spans="1:13" ht="15">
      <c r="A51" s="263"/>
      <c r="B51" s="276"/>
      <c r="C51" s="265" t="s">
        <v>17</v>
      </c>
      <c r="D51" s="266"/>
      <c r="E51" s="266"/>
      <c r="F51" s="266"/>
      <c r="G51" s="267" t="s">
        <v>57</v>
      </c>
      <c r="H51" s="277" t="s">
        <v>64</v>
      </c>
      <c r="I51" s="265" t="s">
        <v>56</v>
      </c>
      <c r="J51" s="266"/>
      <c r="K51" s="269"/>
      <c r="M51" s="275"/>
    </row>
    <row r="52" spans="1:13" ht="15">
      <c r="A52" s="149" t="s">
        <v>64</v>
      </c>
      <c r="K52" s="273"/>
      <c r="M52" s="275"/>
    </row>
    <row r="53" spans="1:13" ht="15">
      <c r="A53" s="263"/>
      <c r="B53" s="276"/>
      <c r="C53" s="265" t="s">
        <v>72</v>
      </c>
      <c r="D53" s="266"/>
      <c r="E53" s="266"/>
      <c r="F53" s="266"/>
      <c r="G53" s="267" t="s">
        <v>57</v>
      </c>
      <c r="H53" s="268">
        <f>MEDIAN(L54:L57)</f>
        <v>1</v>
      </c>
      <c r="I53" s="265" t="s">
        <v>56</v>
      </c>
      <c r="J53" s="266"/>
      <c r="K53" s="269"/>
      <c r="M53" s="275"/>
    </row>
    <row r="54" spans="1:13" s="279" customFormat="1" ht="15.75" customHeight="1">
      <c r="A54" s="164" t="s">
        <v>112</v>
      </c>
      <c r="B54" s="281"/>
      <c r="C54" s="270">
        <v>43442</v>
      </c>
      <c r="D54" s="156">
        <v>43444</v>
      </c>
      <c r="E54" s="156">
        <v>43446</v>
      </c>
      <c r="F54" s="431"/>
      <c r="G54" s="272">
        <v>39488000</v>
      </c>
      <c r="H54" s="57" t="s">
        <v>9</v>
      </c>
      <c r="I54" s="57" t="s">
        <v>11</v>
      </c>
      <c r="J54" s="57" t="s">
        <v>77</v>
      </c>
      <c r="K54" s="432"/>
      <c r="L54" s="298">
        <f>DAYS360(C54,D54)</f>
        <v>2</v>
      </c>
      <c r="M54" s="328"/>
    </row>
    <row r="55" spans="1:13" s="279" customFormat="1" ht="15.75" customHeight="1">
      <c r="A55" s="164" t="s">
        <v>103</v>
      </c>
      <c r="B55" s="281"/>
      <c r="C55" s="270">
        <v>43444</v>
      </c>
      <c r="D55" s="156">
        <v>43445</v>
      </c>
      <c r="E55" s="156">
        <v>43447</v>
      </c>
      <c r="F55" s="429"/>
      <c r="G55" s="272">
        <v>43800000</v>
      </c>
      <c r="H55" s="57" t="s">
        <v>9</v>
      </c>
      <c r="I55" s="57" t="s">
        <v>114</v>
      </c>
      <c r="J55" s="57" t="s">
        <v>66</v>
      </c>
      <c r="K55" s="430"/>
      <c r="L55" s="298">
        <f>DAYS360(C55,D55)</f>
        <v>1</v>
      </c>
      <c r="M55" s="328"/>
    </row>
    <row r="56" spans="1:13" s="279" customFormat="1" ht="15.75" customHeight="1">
      <c r="A56" s="164" t="s">
        <v>128</v>
      </c>
      <c r="B56" s="281"/>
      <c r="C56" s="270">
        <v>43452</v>
      </c>
      <c r="D56" s="156">
        <v>43453</v>
      </c>
      <c r="E56" s="156">
        <v>43454</v>
      </c>
      <c r="F56" s="431"/>
      <c r="G56" s="272">
        <v>25000000</v>
      </c>
      <c r="H56" s="57" t="s">
        <v>9</v>
      </c>
      <c r="I56" s="57" t="s">
        <v>11</v>
      </c>
      <c r="J56" s="57" t="s">
        <v>84</v>
      </c>
      <c r="K56" s="432"/>
      <c r="L56" s="298">
        <f>DAYS360(C56,D56)</f>
        <v>1</v>
      </c>
      <c r="M56" s="328"/>
    </row>
    <row r="57" spans="1:13" s="279" customFormat="1" ht="15.75" customHeight="1">
      <c r="A57" s="164" t="s">
        <v>129</v>
      </c>
      <c r="B57" s="281"/>
      <c r="C57" s="270">
        <v>43459</v>
      </c>
      <c r="D57" s="156">
        <v>43460</v>
      </c>
      <c r="E57" s="156">
        <v>43461</v>
      </c>
      <c r="F57" s="431"/>
      <c r="G57" s="272">
        <v>22000000</v>
      </c>
      <c r="H57" s="57" t="s">
        <v>9</v>
      </c>
      <c r="I57" s="57" t="s">
        <v>11</v>
      </c>
      <c r="J57" s="57" t="s">
        <v>84</v>
      </c>
      <c r="K57" s="432"/>
      <c r="L57" s="298">
        <f>DAYS360(C57,D57)</f>
        <v>1</v>
      </c>
      <c r="M57" s="328"/>
    </row>
    <row r="58" spans="1:13" ht="15">
      <c r="A58" s="263"/>
      <c r="B58" s="276"/>
      <c r="C58" s="265" t="s">
        <v>19</v>
      </c>
      <c r="D58" s="266"/>
      <c r="E58" s="266"/>
      <c r="F58" s="266"/>
      <c r="G58" s="267" t="s">
        <v>57</v>
      </c>
      <c r="H58" s="277" t="s">
        <v>64</v>
      </c>
      <c r="I58" s="265" t="s">
        <v>56</v>
      </c>
      <c r="J58" s="266"/>
      <c r="K58" s="269"/>
      <c r="M58" s="275"/>
    </row>
    <row r="59" spans="1:13" ht="15">
      <c r="A59" s="300" t="s">
        <v>64</v>
      </c>
      <c r="B59" s="259"/>
      <c r="C59" s="259"/>
      <c r="D59" s="240"/>
      <c r="E59" s="241"/>
      <c r="F59" s="259"/>
      <c r="G59" s="272"/>
      <c r="H59" s="241"/>
      <c r="I59" s="241"/>
      <c r="J59" s="331"/>
      <c r="K59" s="261"/>
      <c r="M59" s="275"/>
    </row>
    <row r="60" spans="1:13" ht="15">
      <c r="A60" s="300"/>
      <c r="B60" s="259"/>
      <c r="C60" s="259"/>
      <c r="D60" s="240"/>
      <c r="E60" s="241"/>
      <c r="F60" s="259"/>
      <c r="G60" s="272"/>
      <c r="H60" s="241"/>
      <c r="I60" s="241"/>
      <c r="J60" s="331"/>
      <c r="K60" s="261"/>
      <c r="M60" s="275"/>
    </row>
    <row r="61" spans="1:13" ht="15">
      <c r="A61" s="256"/>
      <c r="B61" s="259"/>
      <c r="C61" s="284" t="s">
        <v>10</v>
      </c>
      <c r="D61" s="285"/>
      <c r="E61" s="285"/>
      <c r="F61" s="286">
        <f>SUM(F39:F59)</f>
        <v>0</v>
      </c>
      <c r="G61" s="287">
        <f>SUM(G39:G60)</f>
        <v>467170000</v>
      </c>
      <c r="H61" s="241"/>
      <c r="I61" s="332"/>
      <c r="J61" s="331"/>
      <c r="K61" s="261"/>
      <c r="M61" s="275"/>
    </row>
    <row r="62" spans="1:13" s="401" customFormat="1" ht="15">
      <c r="A62" s="313" t="s">
        <v>18</v>
      </c>
      <c r="B62" s="314"/>
      <c r="C62" s="315"/>
      <c r="D62" s="315"/>
      <c r="E62" s="315"/>
      <c r="F62" s="314"/>
      <c r="G62" s="316"/>
      <c r="H62" s="317"/>
      <c r="I62" s="317"/>
      <c r="J62" s="315"/>
      <c r="K62" s="318" t="s">
        <v>18</v>
      </c>
      <c r="L62" s="274"/>
      <c r="M62" s="275"/>
    </row>
    <row r="63" spans="1:13" s="401" customFormat="1" ht="15">
      <c r="A63" s="319"/>
      <c r="B63" s="252"/>
      <c r="C63" s="320"/>
      <c r="D63" s="320"/>
      <c r="E63" s="321" t="str">
        <f>E36</f>
        <v>WILLIAMS BRAZIL SUGAR LINE UP EDITION 12.12.2018</v>
      </c>
      <c r="F63" s="252"/>
      <c r="G63" s="322"/>
      <c r="H63" s="323"/>
      <c r="I63" s="323"/>
      <c r="J63" s="320"/>
      <c r="K63" s="324"/>
      <c r="L63" s="298"/>
      <c r="M63" s="275"/>
    </row>
    <row r="64" spans="1:13" ht="15">
      <c r="A64" s="325"/>
      <c r="B64" s="257" t="s">
        <v>41</v>
      </c>
      <c r="C64" s="258"/>
      <c r="D64" s="296"/>
      <c r="E64" s="296"/>
      <c r="F64" s="297"/>
      <c r="G64" s="326"/>
      <c r="H64" s="327"/>
      <c r="I64" s="327"/>
      <c r="J64" s="327"/>
      <c r="K64" s="386"/>
      <c r="M64" s="275"/>
    </row>
    <row r="65" spans="1:13" ht="15" customHeight="1">
      <c r="A65" s="263"/>
      <c r="B65" s="264"/>
      <c r="C65" s="265" t="s">
        <v>20</v>
      </c>
      <c r="D65" s="266"/>
      <c r="E65" s="266"/>
      <c r="F65" s="266"/>
      <c r="G65" s="173" t="s">
        <v>57</v>
      </c>
      <c r="H65" s="268">
        <f>MEDIAN(L66:L67)</f>
        <v>3</v>
      </c>
      <c r="I65" s="265" t="s">
        <v>56</v>
      </c>
      <c r="J65" s="266"/>
      <c r="K65" s="269"/>
      <c r="M65" s="275"/>
    </row>
    <row r="66" spans="1:13" s="279" customFormat="1" ht="15.75" customHeight="1">
      <c r="A66" s="164" t="s">
        <v>125</v>
      </c>
      <c r="B66" s="281"/>
      <c r="C66" s="270">
        <v>43440</v>
      </c>
      <c r="D66" s="156">
        <v>43445</v>
      </c>
      <c r="E66" s="156">
        <v>43447</v>
      </c>
      <c r="F66" s="429"/>
      <c r="G66" s="272">
        <v>22790000</v>
      </c>
      <c r="H66" s="57" t="s">
        <v>9</v>
      </c>
      <c r="I66" s="57" t="s">
        <v>11</v>
      </c>
      <c r="J66" s="57" t="s">
        <v>67</v>
      </c>
      <c r="K66" s="430"/>
      <c r="L66" s="298">
        <f>DAYS360(C66,D66)</f>
        <v>5</v>
      </c>
      <c r="M66" s="328"/>
    </row>
    <row r="67" spans="1:13" s="279" customFormat="1" ht="15.75" customHeight="1">
      <c r="A67" s="164" t="s">
        <v>118</v>
      </c>
      <c r="B67" s="281"/>
      <c r="C67" s="270">
        <v>43446</v>
      </c>
      <c r="D67" s="156">
        <v>43447</v>
      </c>
      <c r="E67" s="156">
        <v>43451</v>
      </c>
      <c r="F67" s="429"/>
      <c r="G67" s="272">
        <v>41590000</v>
      </c>
      <c r="H67" s="57" t="s">
        <v>9</v>
      </c>
      <c r="I67" s="57" t="s">
        <v>87</v>
      </c>
      <c r="J67" s="57" t="s">
        <v>74</v>
      </c>
      <c r="K67" s="430"/>
      <c r="L67" s="298">
        <f>DAYS360(C67,D67)</f>
        <v>1</v>
      </c>
      <c r="M67" s="328"/>
    </row>
    <row r="68" spans="1:13" ht="15" customHeight="1">
      <c r="A68" s="263"/>
      <c r="B68" s="276"/>
      <c r="C68" s="265" t="s">
        <v>47</v>
      </c>
      <c r="D68" s="266"/>
      <c r="E68" s="266"/>
      <c r="F68" s="266"/>
      <c r="G68" s="267" t="s">
        <v>57</v>
      </c>
      <c r="H68" s="174" t="s">
        <v>64</v>
      </c>
      <c r="I68" s="265" t="s">
        <v>56</v>
      </c>
      <c r="J68" s="266"/>
      <c r="K68" s="269"/>
      <c r="M68" s="275"/>
    </row>
    <row r="69" spans="1:13" ht="15" customHeight="1">
      <c r="A69" s="300" t="s">
        <v>64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99"/>
      <c r="M69" s="275"/>
    </row>
    <row r="70" spans="1:13" ht="15">
      <c r="A70" s="263"/>
      <c r="B70" s="276"/>
      <c r="C70" s="265" t="s">
        <v>21</v>
      </c>
      <c r="D70" s="266"/>
      <c r="E70" s="266"/>
      <c r="F70" s="266"/>
      <c r="G70" s="267" t="s">
        <v>57</v>
      </c>
      <c r="H70" s="268">
        <f>MEDIAN(L71:L72)</f>
        <v>1</v>
      </c>
      <c r="I70" s="171" t="s">
        <v>56</v>
      </c>
      <c r="J70" s="266"/>
      <c r="K70" s="269"/>
      <c r="M70" s="275"/>
    </row>
    <row r="71" spans="1:13" s="279" customFormat="1" ht="15.75" customHeight="1">
      <c r="A71" s="164" t="s">
        <v>115</v>
      </c>
      <c r="B71" s="281"/>
      <c r="C71" s="270">
        <v>43448</v>
      </c>
      <c r="D71" s="156">
        <v>43450</v>
      </c>
      <c r="E71" s="156">
        <v>43451</v>
      </c>
      <c r="F71" s="431"/>
      <c r="G71" s="272">
        <v>26600000</v>
      </c>
      <c r="H71" s="57" t="s">
        <v>9</v>
      </c>
      <c r="I71" s="57" t="s">
        <v>87</v>
      </c>
      <c r="J71" s="57" t="s">
        <v>77</v>
      </c>
      <c r="K71" s="432"/>
      <c r="L71" s="298">
        <f>DAYS360(C71,D71)</f>
        <v>2</v>
      </c>
      <c r="M71" s="328"/>
    </row>
    <row r="72" spans="1:13" s="279" customFormat="1" ht="15.75" customHeight="1">
      <c r="A72" s="164" t="s">
        <v>116</v>
      </c>
      <c r="B72" s="281"/>
      <c r="C72" s="270">
        <v>43452</v>
      </c>
      <c r="D72" s="156">
        <v>43452</v>
      </c>
      <c r="E72" s="156">
        <v>43454</v>
      </c>
      <c r="F72" s="431"/>
      <c r="G72" s="272">
        <v>40280000</v>
      </c>
      <c r="H72" s="57" t="s">
        <v>9</v>
      </c>
      <c r="I72" s="57" t="s">
        <v>88</v>
      </c>
      <c r="J72" s="57" t="s">
        <v>66</v>
      </c>
      <c r="K72" s="432"/>
      <c r="L72" s="298">
        <f>DAYS360(C72,D72)</f>
        <v>0</v>
      </c>
      <c r="M72" s="328"/>
    </row>
    <row r="73" spans="1:13" ht="13.5" customHeight="1">
      <c r="A73" s="263"/>
      <c r="B73" s="276"/>
      <c r="C73" s="265" t="s">
        <v>42</v>
      </c>
      <c r="D73" s="266"/>
      <c r="E73" s="266"/>
      <c r="F73" s="266"/>
      <c r="G73" s="173" t="s">
        <v>57</v>
      </c>
      <c r="H73" s="277" t="s">
        <v>64</v>
      </c>
      <c r="I73" s="265" t="s">
        <v>56</v>
      </c>
      <c r="J73" s="266"/>
      <c r="K73" s="269"/>
      <c r="M73" s="275"/>
    </row>
    <row r="74" spans="1:13" s="401" customFormat="1" ht="15" customHeight="1">
      <c r="A74" s="300" t="s">
        <v>64</v>
      </c>
      <c r="B74" s="235"/>
      <c r="C74" s="235"/>
      <c r="D74" s="235"/>
      <c r="E74" s="235"/>
      <c r="F74" s="235"/>
      <c r="G74" s="235"/>
      <c r="H74" s="235"/>
      <c r="I74" s="235"/>
      <c r="J74" s="235"/>
      <c r="K74" s="299"/>
      <c r="L74" s="298"/>
      <c r="M74" s="275"/>
    </row>
    <row r="75" spans="1:13" ht="15">
      <c r="A75" s="263"/>
      <c r="B75" s="276"/>
      <c r="C75" s="265" t="s">
        <v>49</v>
      </c>
      <c r="D75" s="266"/>
      <c r="E75" s="266"/>
      <c r="F75" s="266"/>
      <c r="G75" s="267" t="s">
        <v>57</v>
      </c>
      <c r="H75" s="277" t="s">
        <v>64</v>
      </c>
      <c r="I75" s="265" t="s">
        <v>56</v>
      </c>
      <c r="J75" s="266"/>
      <c r="K75" s="269"/>
      <c r="M75" s="275"/>
    </row>
    <row r="76" spans="1:13" s="401" customFormat="1" ht="15" customHeight="1">
      <c r="A76" s="300" t="s">
        <v>64</v>
      </c>
      <c r="B76" s="235"/>
      <c r="C76" s="235"/>
      <c r="D76" s="235"/>
      <c r="E76" s="235"/>
      <c r="F76" s="235"/>
      <c r="G76" s="235"/>
      <c r="H76" s="235"/>
      <c r="I76" s="235"/>
      <c r="J76" s="235"/>
      <c r="K76" s="299"/>
      <c r="L76" s="298"/>
      <c r="M76" s="275"/>
    </row>
    <row r="77" spans="1:13" ht="15">
      <c r="A77" s="263"/>
      <c r="B77" s="276"/>
      <c r="C77" s="265" t="s">
        <v>35</v>
      </c>
      <c r="D77" s="266"/>
      <c r="E77" s="266"/>
      <c r="F77" s="266"/>
      <c r="G77" s="267" t="s">
        <v>57</v>
      </c>
      <c r="H77" s="277" t="s">
        <v>64</v>
      </c>
      <c r="I77" s="265" t="s">
        <v>56</v>
      </c>
      <c r="J77" s="266"/>
      <c r="K77" s="269"/>
      <c r="M77" s="275"/>
    </row>
    <row r="78" spans="1:13" s="401" customFormat="1" ht="15" customHeight="1">
      <c r="A78" s="300" t="s">
        <v>64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99"/>
      <c r="L78" s="298"/>
      <c r="M78" s="275"/>
    </row>
    <row r="79" spans="1:13" s="401" customFormat="1" ht="15">
      <c r="A79" s="263"/>
      <c r="B79" s="276"/>
      <c r="C79" s="171" t="s">
        <v>78</v>
      </c>
      <c r="D79" s="266"/>
      <c r="E79" s="266"/>
      <c r="F79" s="266"/>
      <c r="G79" s="267" t="s">
        <v>57</v>
      </c>
      <c r="H79" s="174" t="s">
        <v>64</v>
      </c>
      <c r="I79" s="265" t="s">
        <v>56</v>
      </c>
      <c r="J79" s="266"/>
      <c r="K79" s="269"/>
      <c r="L79" s="298"/>
      <c r="M79" s="275"/>
    </row>
    <row r="80" spans="1:13" s="401" customFormat="1" ht="15" customHeight="1">
      <c r="A80" s="300" t="s">
        <v>64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99"/>
      <c r="L80" s="298"/>
      <c r="M80" s="275"/>
    </row>
    <row r="81" spans="1:13" ht="15" customHeight="1">
      <c r="A81" s="263"/>
      <c r="B81" s="276"/>
      <c r="C81" s="265" t="s">
        <v>23</v>
      </c>
      <c r="D81" s="266"/>
      <c r="E81" s="266"/>
      <c r="F81" s="266"/>
      <c r="G81" s="267" t="s">
        <v>57</v>
      </c>
      <c r="H81" s="174" t="s">
        <v>64</v>
      </c>
      <c r="I81" s="171" t="s">
        <v>56</v>
      </c>
      <c r="J81" s="266"/>
      <c r="K81" s="269"/>
      <c r="M81" s="275"/>
    </row>
    <row r="82" spans="1:13" s="401" customFormat="1" ht="15" customHeight="1">
      <c r="A82" s="300" t="s">
        <v>64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99"/>
      <c r="L82" s="298"/>
      <c r="M82" s="275"/>
    </row>
    <row r="83" spans="1:13" ht="15">
      <c r="A83" s="256"/>
      <c r="B83" s="333"/>
      <c r="C83" s="334"/>
      <c r="D83" s="335"/>
      <c r="E83" s="334"/>
      <c r="F83" s="294"/>
      <c r="G83" s="336"/>
      <c r="H83" s="327"/>
      <c r="I83" s="327"/>
      <c r="J83" s="293"/>
      <c r="K83" s="386"/>
      <c r="M83" s="275"/>
    </row>
    <row r="84" spans="1:13" ht="15">
      <c r="A84" s="283"/>
      <c r="B84" s="385"/>
      <c r="C84" s="387" t="s">
        <v>10</v>
      </c>
      <c r="D84" s="388"/>
      <c r="E84" s="388"/>
      <c r="F84" s="286">
        <f>SUM(F65:F83)</f>
        <v>0</v>
      </c>
      <c r="G84" s="287">
        <f>SUM(G66:G83)</f>
        <v>131260000</v>
      </c>
      <c r="H84" s="385"/>
      <c r="I84" s="385"/>
      <c r="J84" s="385"/>
      <c r="K84" s="386"/>
      <c r="M84" s="275"/>
    </row>
    <row r="85" spans="1:13" ht="15">
      <c r="A85" s="283"/>
      <c r="B85" s="385"/>
      <c r="C85" s="235"/>
      <c r="D85" s="235"/>
      <c r="E85" s="235"/>
      <c r="F85" s="235"/>
      <c r="G85" s="235"/>
      <c r="H85" s="385"/>
      <c r="I85" s="385"/>
      <c r="J85" s="385"/>
      <c r="K85" s="337"/>
      <c r="M85" s="275"/>
    </row>
    <row r="86" spans="1:13" ht="15" customHeight="1">
      <c r="A86" s="325"/>
      <c r="B86" s="338"/>
      <c r="C86" s="333"/>
      <c r="D86" s="333"/>
      <c r="E86" s="333"/>
      <c r="F86" s="336"/>
      <c r="G86" s="336"/>
      <c r="H86" s="339"/>
      <c r="I86" s="339"/>
      <c r="J86" s="340"/>
      <c r="K86" s="386"/>
      <c r="M86" s="275"/>
    </row>
    <row r="87" spans="1:13" ht="15">
      <c r="A87" s="283"/>
      <c r="B87" s="385"/>
      <c r="C87" s="235"/>
      <c r="D87" s="235"/>
      <c r="E87" s="235"/>
      <c r="F87" s="235"/>
      <c r="G87" s="235"/>
      <c r="H87" s="385"/>
      <c r="I87" s="385"/>
      <c r="J87" s="385"/>
      <c r="K87" s="386"/>
      <c r="M87" s="275"/>
    </row>
    <row r="88" spans="1:13" ht="15">
      <c r="A88" s="283"/>
      <c r="B88" s="441" t="s">
        <v>71</v>
      </c>
      <c r="C88" s="442"/>
      <c r="D88" s="442"/>
      <c r="E88" s="388"/>
      <c r="F88" s="286">
        <f>+F14+F61+F84+F34+F20+F28</f>
        <v>0</v>
      </c>
      <c r="G88" s="287">
        <f>+G14+G61+G84+G20+G28</f>
        <v>664745000</v>
      </c>
      <c r="H88" s="385"/>
      <c r="I88" s="385"/>
      <c r="J88" s="385"/>
      <c r="K88" s="386"/>
      <c r="M88" s="275"/>
    </row>
    <row r="89" spans="1:13" ht="15" customHeight="1">
      <c r="A89" s="341"/>
      <c r="B89" s="338"/>
      <c r="C89" s="295"/>
      <c r="D89" s="296"/>
      <c r="E89" s="296"/>
      <c r="F89" s="297"/>
      <c r="G89" s="297"/>
      <c r="H89" s="339"/>
      <c r="I89" s="339"/>
      <c r="J89" s="340"/>
      <c r="K89" s="337"/>
      <c r="M89" s="275"/>
    </row>
    <row r="90" spans="1:13" ht="15">
      <c r="A90" s="342" t="s">
        <v>62</v>
      </c>
      <c r="B90" s="343"/>
      <c r="C90" s="344"/>
      <c r="D90" s="344"/>
      <c r="E90" s="344"/>
      <c r="F90" s="343"/>
      <c r="G90" s="345"/>
      <c r="H90" s="346"/>
      <c r="I90" s="346"/>
      <c r="J90" s="344"/>
      <c r="K90" s="318" t="s">
        <v>62</v>
      </c>
      <c r="M90" s="275"/>
    </row>
    <row r="91" spans="1:13" ht="15">
      <c r="A91" s="347"/>
      <c r="B91" s="252"/>
      <c r="C91" s="348"/>
      <c r="D91" s="348"/>
      <c r="E91" s="348"/>
      <c r="F91" s="252"/>
      <c r="G91" s="322"/>
      <c r="H91" s="323"/>
      <c r="I91" s="323"/>
      <c r="J91" s="348"/>
      <c r="K91" s="349"/>
      <c r="M91" s="275"/>
    </row>
    <row r="92" spans="1:13" ht="39" customHeight="1">
      <c r="A92" s="325"/>
      <c r="B92" s="350"/>
      <c r="C92" s="351"/>
      <c r="D92" s="351"/>
      <c r="E92" s="351"/>
      <c r="F92" s="259"/>
      <c r="G92" s="352" t="str">
        <f>+C1</f>
        <v>Williams Brazil</v>
      </c>
      <c r="H92" s="353"/>
      <c r="I92" s="353"/>
      <c r="J92" s="353"/>
      <c r="K92" s="337"/>
      <c r="M92" s="275"/>
    </row>
    <row r="93" spans="1:13" ht="23.25" customHeight="1">
      <c r="A93" s="341"/>
      <c r="B93" s="354"/>
      <c r="C93" s="238"/>
      <c r="D93" s="238"/>
      <c r="E93" s="238"/>
      <c r="F93" s="259"/>
      <c r="G93" s="355" t="str">
        <f>+C2</f>
        <v>SUGAR LINE UP edition 12.12.2018</v>
      </c>
      <c r="H93" s="238"/>
      <c r="I93" s="238"/>
      <c r="J93" s="238"/>
      <c r="K93" s="356"/>
      <c r="M93" s="275"/>
    </row>
    <row r="94" spans="1:13" ht="15" customHeight="1">
      <c r="A94" s="341"/>
      <c r="B94" s="238"/>
      <c r="C94" s="238"/>
      <c r="D94" s="238"/>
      <c r="E94" s="238"/>
      <c r="F94" s="238"/>
      <c r="G94" s="238"/>
      <c r="H94" s="238"/>
      <c r="I94" s="238"/>
      <c r="J94" s="238"/>
      <c r="K94" s="356"/>
      <c r="M94" s="275"/>
    </row>
    <row r="95" spans="1:13" ht="15" customHeight="1">
      <c r="A95" s="341"/>
      <c r="B95" s="238"/>
      <c r="C95" s="238"/>
      <c r="D95" s="238"/>
      <c r="E95" s="238"/>
      <c r="F95" s="238"/>
      <c r="G95" s="238"/>
      <c r="H95" s="238"/>
      <c r="I95" s="238"/>
      <c r="J95" s="238"/>
      <c r="K95" s="356"/>
      <c r="M95" s="275"/>
    </row>
    <row r="96" spans="1:13" ht="15" customHeight="1">
      <c r="A96" s="357" t="s">
        <v>69</v>
      </c>
      <c r="B96" s="358"/>
      <c r="C96" s="351"/>
      <c r="D96" s="351"/>
      <c r="E96" s="351"/>
      <c r="F96" s="351"/>
      <c r="G96" s="351"/>
      <c r="H96" s="353"/>
      <c r="I96" s="353"/>
      <c r="J96" s="334"/>
      <c r="K96" s="337"/>
      <c r="M96" s="275"/>
    </row>
    <row r="97" spans="1:13" ht="15" customHeight="1">
      <c r="A97" s="359" t="s">
        <v>45</v>
      </c>
      <c r="B97" s="294">
        <f>SUM(F14:G14)</f>
        <v>0</v>
      </c>
      <c r="C97" s="351"/>
      <c r="D97" s="351"/>
      <c r="E97" s="351"/>
      <c r="F97" s="351"/>
      <c r="G97" s="351"/>
      <c r="H97" s="353"/>
      <c r="I97" s="353"/>
      <c r="J97" s="334"/>
      <c r="K97" s="337"/>
      <c r="M97" s="275"/>
    </row>
    <row r="98" spans="1:13" ht="15" customHeight="1">
      <c r="A98" s="359" t="s">
        <v>55</v>
      </c>
      <c r="B98" s="294">
        <f>F20</f>
        <v>0</v>
      </c>
      <c r="C98" s="351"/>
      <c r="D98" s="351"/>
      <c r="E98" s="351"/>
      <c r="F98" s="351"/>
      <c r="G98" s="351"/>
      <c r="H98" s="353"/>
      <c r="I98" s="353"/>
      <c r="J98" s="334"/>
      <c r="K98" s="337"/>
      <c r="M98" s="275"/>
    </row>
    <row r="99" spans="1:13" ht="15" customHeight="1">
      <c r="A99" s="359" t="s">
        <v>46</v>
      </c>
      <c r="B99" s="294">
        <f>SUM(F28:G28)</f>
        <v>66315000</v>
      </c>
      <c r="C99" s="351"/>
      <c r="D99" s="351"/>
      <c r="E99" s="351"/>
      <c r="F99" s="351"/>
      <c r="G99" s="351"/>
      <c r="H99" s="353"/>
      <c r="I99" s="353"/>
      <c r="J99" s="334"/>
      <c r="K99" s="337"/>
      <c r="M99" s="275"/>
    </row>
    <row r="100" spans="1:13" ht="15" customHeight="1">
      <c r="A100" s="359" t="s">
        <v>12</v>
      </c>
      <c r="B100" s="294">
        <f>SUM(F61:G61)</f>
        <v>467170000</v>
      </c>
      <c r="C100" s="351"/>
      <c r="D100" s="351"/>
      <c r="E100" s="351"/>
      <c r="F100" s="351"/>
      <c r="G100" s="351"/>
      <c r="H100" s="353"/>
      <c r="I100" s="353"/>
      <c r="J100" s="351"/>
      <c r="K100" s="356"/>
      <c r="M100" s="275"/>
    </row>
    <row r="101" spans="1:13" ht="15" customHeight="1">
      <c r="A101" s="359" t="s">
        <v>41</v>
      </c>
      <c r="B101" s="294">
        <f>SUM(F84:G84)</f>
        <v>131260000</v>
      </c>
      <c r="C101" s="351"/>
      <c r="D101" s="351"/>
      <c r="E101" s="351"/>
      <c r="F101" s="351"/>
      <c r="G101" s="351"/>
      <c r="H101" s="353"/>
      <c r="I101" s="353"/>
      <c r="J101" s="351"/>
      <c r="K101" s="356"/>
      <c r="M101" s="275"/>
    </row>
    <row r="102" spans="1:13" ht="15" customHeight="1">
      <c r="A102" s="360" t="s">
        <v>26</v>
      </c>
      <c r="B102" s="361">
        <f>SUM(B97:B101)</f>
        <v>664745000</v>
      </c>
      <c r="C102" s="351"/>
      <c r="D102" s="351"/>
      <c r="E102" s="351"/>
      <c r="F102" s="351"/>
      <c r="G102" s="351"/>
      <c r="H102" s="353"/>
      <c r="I102" s="353"/>
      <c r="J102" s="351"/>
      <c r="K102" s="244"/>
      <c r="M102" s="275"/>
    </row>
    <row r="103" spans="1:13" ht="15" customHeight="1">
      <c r="A103" s="302"/>
      <c r="B103" s="259"/>
      <c r="C103" s="351"/>
      <c r="D103" s="351"/>
      <c r="E103" s="351"/>
      <c r="F103" s="351"/>
      <c r="G103" s="351"/>
      <c r="H103" s="353"/>
      <c r="I103" s="353"/>
      <c r="J103" s="351"/>
      <c r="K103" s="244"/>
      <c r="M103" s="275"/>
    </row>
    <row r="104" spans="1:13" ht="15" customHeight="1">
      <c r="A104" s="302"/>
      <c r="B104" s="259"/>
      <c r="C104" s="351"/>
      <c r="D104" s="351"/>
      <c r="E104" s="351"/>
      <c r="F104" s="351"/>
      <c r="G104" s="351"/>
      <c r="H104" s="353"/>
      <c r="I104" s="353"/>
      <c r="J104" s="351"/>
      <c r="K104" s="244"/>
      <c r="M104" s="275"/>
    </row>
    <row r="105" spans="1:13" ht="15" customHeight="1">
      <c r="A105" s="362"/>
      <c r="B105" s="363"/>
      <c r="C105" s="351"/>
      <c r="D105" s="351"/>
      <c r="E105" s="351"/>
      <c r="F105" s="351"/>
      <c r="G105" s="351"/>
      <c r="H105" s="353"/>
      <c r="I105" s="353"/>
      <c r="J105" s="351"/>
      <c r="K105" s="244"/>
      <c r="M105" s="275"/>
    </row>
    <row r="106" spans="1:13" ht="15" customHeight="1">
      <c r="A106" s="362"/>
      <c r="B106" s="364"/>
      <c r="C106" s="351"/>
      <c r="D106" s="351"/>
      <c r="E106" s="351"/>
      <c r="F106" s="351"/>
      <c r="G106" s="351"/>
      <c r="H106" s="353"/>
      <c r="I106" s="353"/>
      <c r="J106" s="351"/>
      <c r="K106" s="365"/>
      <c r="L106" s="459"/>
      <c r="M106" s="275"/>
    </row>
    <row r="107" spans="1:13" ht="15" customHeight="1">
      <c r="A107" s="362"/>
      <c r="B107" s="364"/>
      <c r="C107" s="351"/>
      <c r="D107" s="351"/>
      <c r="E107" s="351"/>
      <c r="F107" s="351"/>
      <c r="G107" s="351"/>
      <c r="H107" s="353"/>
      <c r="I107" s="353"/>
      <c r="J107" s="351"/>
      <c r="K107" s="365"/>
      <c r="L107" s="459"/>
      <c r="M107" s="275"/>
    </row>
    <row r="108" spans="1:13" ht="15" customHeight="1">
      <c r="A108" s="362"/>
      <c r="B108" s="364"/>
      <c r="C108" s="351"/>
      <c r="D108" s="351"/>
      <c r="E108" s="351"/>
      <c r="F108" s="351"/>
      <c r="G108" s="351"/>
      <c r="H108" s="353"/>
      <c r="I108" s="353"/>
      <c r="J108" s="351"/>
      <c r="K108" s="365"/>
      <c r="M108" s="275"/>
    </row>
    <row r="109" spans="1:13" ht="15" customHeight="1">
      <c r="A109" s="362"/>
      <c r="B109" s="364"/>
      <c r="C109" s="351"/>
      <c r="D109" s="351"/>
      <c r="E109" s="351"/>
      <c r="F109" s="351"/>
      <c r="G109" s="351"/>
      <c r="H109" s="353"/>
      <c r="I109" s="353"/>
      <c r="J109" s="351"/>
      <c r="K109" s="365"/>
      <c r="M109" s="275"/>
    </row>
    <row r="110" spans="1:13" ht="15" customHeight="1">
      <c r="A110" s="362"/>
      <c r="B110" s="364"/>
      <c r="C110" s="351"/>
      <c r="D110" s="351"/>
      <c r="E110" s="351"/>
      <c r="F110" s="351"/>
      <c r="G110" s="351"/>
      <c r="H110" s="353"/>
      <c r="I110" s="353"/>
      <c r="J110" s="351"/>
      <c r="K110" s="366"/>
      <c r="M110" s="275"/>
    </row>
    <row r="111" spans="1:13" ht="15">
      <c r="A111" s="362"/>
      <c r="B111" s="364"/>
      <c r="C111" s="351"/>
      <c r="D111" s="351"/>
      <c r="E111" s="351"/>
      <c r="F111" s="351"/>
      <c r="G111" s="351"/>
      <c r="H111" s="353"/>
      <c r="I111" s="353"/>
      <c r="J111" s="351"/>
      <c r="K111" s="366"/>
      <c r="M111" s="275"/>
    </row>
    <row r="112" spans="1:13" ht="15">
      <c r="A112" s="367"/>
      <c r="B112" s="368"/>
      <c r="C112" s="351"/>
      <c r="D112" s="351"/>
      <c r="E112" s="351"/>
      <c r="F112" s="351"/>
      <c r="G112" s="351"/>
      <c r="H112" s="353"/>
      <c r="I112" s="353"/>
      <c r="J112" s="351"/>
      <c r="K112" s="366"/>
      <c r="M112" s="275"/>
    </row>
    <row r="113" spans="1:13" ht="15">
      <c r="A113" s="357" t="s">
        <v>70</v>
      </c>
      <c r="B113" s="358"/>
      <c r="C113" s="351"/>
      <c r="D113" s="351"/>
      <c r="E113" s="351"/>
      <c r="F113" s="351"/>
      <c r="G113" s="351"/>
      <c r="H113" s="353"/>
      <c r="I113" s="353"/>
      <c r="J113" s="351"/>
      <c r="K113" s="366"/>
      <c r="M113" s="275"/>
    </row>
    <row r="114" spans="1:13" ht="15">
      <c r="A114" s="359" t="s">
        <v>53</v>
      </c>
      <c r="B114" s="294">
        <f>SUMIF($H$7:$H$86,"A45",$F$7:$F$86)</f>
        <v>0</v>
      </c>
      <c r="C114" s="351"/>
      <c r="D114" s="351"/>
      <c r="E114" s="351"/>
      <c r="F114" s="351"/>
      <c r="G114" s="351"/>
      <c r="H114" s="353"/>
      <c r="I114" s="353"/>
      <c r="J114" s="351"/>
      <c r="K114" s="366"/>
      <c r="M114" s="275"/>
    </row>
    <row r="115" spans="1:13" ht="15">
      <c r="A115" s="359" t="s">
        <v>52</v>
      </c>
      <c r="B115" s="294">
        <f>SUMIF($H$7:$H$90,"B150",$F$7:$F$90)</f>
        <v>0</v>
      </c>
      <c r="C115" s="351"/>
      <c r="D115" s="351"/>
      <c r="E115" s="351"/>
      <c r="F115" s="351"/>
      <c r="G115" s="351"/>
      <c r="H115" s="353"/>
      <c r="I115" s="353"/>
      <c r="J115" s="351"/>
      <c r="K115" s="366"/>
      <c r="M115" s="275"/>
    </row>
    <row r="116" spans="1:13" ht="15">
      <c r="A116" s="359" t="s">
        <v>9</v>
      </c>
      <c r="B116" s="294">
        <f>SUMIF(H7:H89,"VHP",G7:G89)</f>
        <v>664745000</v>
      </c>
      <c r="C116" s="351"/>
      <c r="D116" s="351"/>
      <c r="E116" s="351"/>
      <c r="F116" s="351"/>
      <c r="G116" s="351"/>
      <c r="H116" s="353"/>
      <c r="I116" s="353"/>
      <c r="J116" s="351"/>
      <c r="K116" s="366"/>
      <c r="M116" s="275"/>
    </row>
    <row r="117" spans="1:13" ht="15">
      <c r="A117" s="197" t="s">
        <v>75</v>
      </c>
      <c r="B117" s="294">
        <v>0</v>
      </c>
      <c r="C117" s="351"/>
      <c r="D117" s="351"/>
      <c r="E117" s="351"/>
      <c r="F117" s="351"/>
      <c r="G117" s="351"/>
      <c r="H117" s="353"/>
      <c r="I117" s="353"/>
      <c r="J117" s="351"/>
      <c r="K117" s="366"/>
      <c r="M117" s="275"/>
    </row>
    <row r="118" spans="1:13" ht="15">
      <c r="A118" s="360" t="s">
        <v>26</v>
      </c>
      <c r="B118" s="361">
        <f>SUM(B114:B117)</f>
        <v>664745000</v>
      </c>
      <c r="C118" s="351"/>
      <c r="D118" s="351"/>
      <c r="E118" s="351"/>
      <c r="F118" s="351"/>
      <c r="G118" s="351"/>
      <c r="H118" s="353"/>
      <c r="I118" s="353"/>
      <c r="J118" s="351"/>
      <c r="K118" s="366"/>
      <c r="M118" s="275"/>
    </row>
    <row r="119" spans="1:13" ht="15">
      <c r="A119" s="367"/>
      <c r="B119" s="368"/>
      <c r="C119" s="351"/>
      <c r="D119" s="351"/>
      <c r="E119" s="351"/>
      <c r="F119" s="351"/>
      <c r="G119" s="351"/>
      <c r="H119" s="353"/>
      <c r="I119" s="353"/>
      <c r="J119" s="353"/>
      <c r="K119" s="366"/>
      <c r="M119" s="275"/>
    </row>
    <row r="120" spans="1:13" ht="15">
      <c r="A120" s="341"/>
      <c r="B120" s="369"/>
      <c r="C120" s="351"/>
      <c r="D120" s="351"/>
      <c r="E120" s="351"/>
      <c r="F120" s="351"/>
      <c r="G120" s="351"/>
      <c r="H120" s="353"/>
      <c r="I120" s="353"/>
      <c r="J120" s="353"/>
      <c r="K120" s="366"/>
      <c r="M120" s="275"/>
    </row>
    <row r="121" spans="1:13" ht="15">
      <c r="A121" s="302"/>
      <c r="B121" s="259"/>
      <c r="C121" s="351"/>
      <c r="D121" s="351"/>
      <c r="E121" s="351"/>
      <c r="F121" s="351"/>
      <c r="G121" s="351"/>
      <c r="H121" s="353"/>
      <c r="I121" s="353"/>
      <c r="J121" s="353"/>
      <c r="K121" s="366"/>
      <c r="M121" s="275"/>
    </row>
    <row r="122" spans="1:13" ht="15">
      <c r="A122" s="370"/>
      <c r="B122" s="371"/>
      <c r="C122" s="351"/>
      <c r="D122" s="351"/>
      <c r="E122" s="351"/>
      <c r="F122" s="351"/>
      <c r="G122" s="351"/>
      <c r="H122" s="353"/>
      <c r="I122" s="353"/>
      <c r="J122" s="353"/>
      <c r="K122" s="366"/>
      <c r="M122" s="275"/>
    </row>
    <row r="123" spans="1:13" ht="15">
      <c r="A123" s="341"/>
      <c r="B123" s="369"/>
      <c r="C123" s="238"/>
      <c r="D123" s="238"/>
      <c r="E123" s="238"/>
      <c r="F123" s="238"/>
      <c r="G123" s="238"/>
      <c r="H123" s="243"/>
      <c r="I123" s="238"/>
      <c r="J123" s="238"/>
      <c r="K123" s="244"/>
      <c r="M123" s="275"/>
    </row>
    <row r="124" spans="1:13" ht="15">
      <c r="A124" s="372"/>
      <c r="B124" s="373"/>
      <c r="C124" s="373"/>
      <c r="D124" s="373"/>
      <c r="E124" s="373"/>
      <c r="F124" s="373"/>
      <c r="G124" s="373"/>
      <c r="H124" s="243"/>
      <c r="I124" s="238"/>
      <c r="J124" s="238"/>
      <c r="K124" s="244"/>
      <c r="M124" s="275"/>
    </row>
    <row r="125" spans="1:13" ht="15">
      <c r="A125" s="302"/>
      <c r="B125" s="371"/>
      <c r="C125" s="259"/>
      <c r="D125" s="259"/>
      <c r="E125" s="259"/>
      <c r="F125" s="259"/>
      <c r="G125" s="259"/>
      <c r="H125" s="259"/>
      <c r="I125" s="259"/>
      <c r="J125" s="259"/>
      <c r="K125" s="261"/>
      <c r="M125" s="275"/>
    </row>
    <row r="126" spans="1:13" ht="15">
      <c r="A126" s="302"/>
      <c r="B126" s="259"/>
      <c r="C126" s="259"/>
      <c r="D126" s="259"/>
      <c r="E126" s="259"/>
      <c r="F126" s="259"/>
      <c r="G126" s="259"/>
      <c r="H126" s="259"/>
      <c r="I126" s="259"/>
      <c r="J126" s="259"/>
      <c r="K126" s="261"/>
      <c r="M126" s="275"/>
    </row>
    <row r="127" spans="1:11" ht="15">
      <c r="A127" s="302"/>
      <c r="B127" s="259"/>
      <c r="C127" s="259"/>
      <c r="D127" s="259"/>
      <c r="E127" s="259"/>
      <c r="F127" s="259"/>
      <c r="G127" s="259"/>
      <c r="H127" s="259"/>
      <c r="I127" s="259"/>
      <c r="J127" s="259"/>
      <c r="K127" s="261"/>
    </row>
    <row r="128" spans="1:11" ht="15">
      <c r="A128" s="374" t="s">
        <v>63</v>
      </c>
      <c r="B128" s="375"/>
      <c r="C128" s="376"/>
      <c r="D128" s="376"/>
      <c r="E128" s="376"/>
      <c r="F128" s="376"/>
      <c r="G128" s="376"/>
      <c r="H128" s="377"/>
      <c r="I128" s="376"/>
      <c r="J128" s="376"/>
      <c r="K128" s="318" t="s">
        <v>63</v>
      </c>
    </row>
    <row r="130" ht="15">
      <c r="A130" s="378"/>
    </row>
    <row r="131" spans="1:2" ht="15.75">
      <c r="A131" s="379"/>
      <c r="B131" s="380"/>
    </row>
    <row r="132" ht="15.75">
      <c r="A132" s="381"/>
    </row>
    <row r="133" ht="15">
      <c r="A133" s="382"/>
    </row>
    <row r="134" ht="15.75">
      <c r="A134" s="383"/>
    </row>
    <row r="135" ht="15">
      <c r="A135" s="382"/>
    </row>
  </sheetData>
  <sheetProtection password="F66E" sheet="1"/>
  <mergeCells count="4">
    <mergeCell ref="C1:K1"/>
    <mergeCell ref="C2:K2"/>
    <mergeCell ref="C3:K3"/>
    <mergeCell ref="B88:D88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5" max="10" man="1"/>
    <brk id="62" max="255" man="1"/>
    <brk id="90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1" sqref="I1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3" t="str">
        <f>+LINEUP!C1</f>
        <v>Williams Brazil</v>
      </c>
      <c r="D1" s="443"/>
      <c r="E1" s="443"/>
      <c r="F1" s="443"/>
      <c r="G1" s="443"/>
      <c r="H1" s="443"/>
      <c r="I1" s="443"/>
      <c r="J1" s="443"/>
      <c r="K1" s="444"/>
      <c r="L1" s="23"/>
      <c r="M1" s="66"/>
    </row>
    <row r="2" spans="1:13" ht="26.25">
      <c r="A2" s="38"/>
      <c r="B2" s="1"/>
      <c r="C2" s="445" t="str">
        <f>+LINEUP!C2</f>
        <v>SUGAR LINE UP edition 12.12.2018</v>
      </c>
      <c r="D2" s="445"/>
      <c r="E2" s="445"/>
      <c r="F2" s="445"/>
      <c r="G2" s="445"/>
      <c r="H2" s="445"/>
      <c r="I2" s="445"/>
      <c r="J2" s="445"/>
      <c r="K2" s="446"/>
      <c r="L2" s="28"/>
      <c r="M2" s="66"/>
    </row>
    <row r="3" spans="1:13" ht="15">
      <c r="A3" s="38"/>
      <c r="B3" s="1"/>
      <c r="C3" s="447" t="s">
        <v>76</v>
      </c>
      <c r="D3" s="447"/>
      <c r="E3" s="447"/>
      <c r="F3" s="447"/>
      <c r="G3" s="447"/>
      <c r="H3" s="447"/>
      <c r="I3" s="447"/>
      <c r="J3" s="447"/>
      <c r="K3" s="448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6" t="s">
        <v>0</v>
      </c>
      <c r="B6" s="167"/>
      <c r="C6" s="168" t="s">
        <v>1</v>
      </c>
      <c r="D6" s="168" t="s">
        <v>2</v>
      </c>
      <c r="E6" s="168" t="s">
        <v>3</v>
      </c>
      <c r="F6" s="168" t="s">
        <v>4</v>
      </c>
      <c r="G6" s="168"/>
      <c r="H6" s="168" t="s">
        <v>6</v>
      </c>
      <c r="I6" s="168" t="s">
        <v>7</v>
      </c>
      <c r="J6" s="168" t="s">
        <v>8</v>
      </c>
      <c r="K6" s="169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5" t="s">
        <v>45</v>
      </c>
      <c r="C8" s="70"/>
      <c r="D8" s="209"/>
      <c r="E8" s="209"/>
      <c r="F8" s="209"/>
      <c r="G8" s="209"/>
      <c r="H8" s="86"/>
      <c r="I8" s="86"/>
      <c r="J8" s="209"/>
      <c r="K8" s="210"/>
      <c r="L8" s="66"/>
      <c r="M8" s="66"/>
    </row>
    <row r="9" spans="1:13" s="61" customFormat="1" ht="13.5" customHeight="1">
      <c r="A9" s="176"/>
      <c r="B9" s="170"/>
      <c r="C9" s="171" t="s">
        <v>50</v>
      </c>
      <c r="D9" s="172"/>
      <c r="E9" s="172"/>
      <c r="F9" s="172"/>
      <c r="G9" s="173"/>
      <c r="H9" s="174"/>
      <c r="I9" s="171"/>
      <c r="J9" s="172"/>
      <c r="K9" s="178"/>
      <c r="L9" s="123"/>
      <c r="M9" s="123"/>
    </row>
    <row r="10" spans="1:13" s="61" customFormat="1" ht="15">
      <c r="A10" s="149" t="s">
        <v>64</v>
      </c>
      <c r="B10" s="106"/>
      <c r="C10" s="152"/>
      <c r="D10" s="152"/>
      <c r="E10" s="152"/>
      <c r="F10" s="95"/>
      <c r="G10" s="125"/>
      <c r="H10" s="57"/>
      <c r="I10" s="57"/>
      <c r="J10" s="204"/>
      <c r="K10" s="228"/>
      <c r="L10" s="123"/>
      <c r="M10" s="123"/>
    </row>
    <row r="11" spans="1:11" s="61" customFormat="1" ht="15">
      <c r="A11" s="89"/>
      <c r="B11" s="281"/>
      <c r="C11" s="270"/>
      <c r="D11" s="271"/>
      <c r="E11" s="156"/>
      <c r="F11" s="272"/>
      <c r="G11" s="272"/>
      <c r="H11" s="57"/>
      <c r="I11" s="57"/>
      <c r="J11" s="57"/>
      <c r="K11" s="228"/>
    </row>
    <row r="12" spans="1:13" s="59" customFormat="1" ht="13.5" customHeight="1">
      <c r="A12" s="89"/>
      <c r="B12" s="123"/>
      <c r="C12" s="179" t="s">
        <v>10</v>
      </c>
      <c r="D12" s="211"/>
      <c r="E12" s="180"/>
      <c r="F12" s="181">
        <f>SUM(F10:F10)</f>
        <v>0</v>
      </c>
      <c r="G12" s="52"/>
      <c r="H12" s="8"/>
      <c r="I12" s="8"/>
      <c r="J12" s="8"/>
      <c r="K12" s="210"/>
      <c r="L12" s="66"/>
      <c r="M12" s="66"/>
    </row>
    <row r="13" spans="1:13" s="33" customFormat="1" ht="13.5" customHeight="1">
      <c r="A13" s="89"/>
      <c r="B13" s="209"/>
      <c r="C13" s="10"/>
      <c r="D13" s="11"/>
      <c r="E13" s="12"/>
      <c r="F13" s="12"/>
      <c r="G13" s="52"/>
      <c r="H13" s="8"/>
      <c r="I13" s="8"/>
      <c r="J13" s="8"/>
      <c r="K13" s="210"/>
      <c r="L13" s="142"/>
      <c r="M13" s="142"/>
    </row>
    <row r="14" spans="1:13" s="33" customFormat="1" ht="13.5" customHeight="1">
      <c r="A14" s="89"/>
      <c r="B14" s="175" t="s">
        <v>55</v>
      </c>
      <c r="C14" s="70"/>
      <c r="D14" s="209"/>
      <c r="E14" s="209"/>
      <c r="F14" s="209"/>
      <c r="G14" s="209"/>
      <c r="H14" s="86"/>
      <c r="I14" s="86"/>
      <c r="J14" s="209"/>
      <c r="K14" s="210"/>
      <c r="L14" s="142"/>
      <c r="M14" s="142"/>
    </row>
    <row r="15" spans="1:13" s="33" customFormat="1" ht="13.5" customHeight="1">
      <c r="A15" s="176"/>
      <c r="B15" s="170"/>
      <c r="C15" s="171" t="s">
        <v>50</v>
      </c>
      <c r="D15" s="172"/>
      <c r="E15" s="172"/>
      <c r="F15" s="172"/>
      <c r="G15" s="173"/>
      <c r="H15" s="174"/>
      <c r="I15" s="171"/>
      <c r="J15" s="172"/>
      <c r="K15" s="178"/>
      <c r="L15" s="165"/>
      <c r="M15" s="165"/>
    </row>
    <row r="16" spans="1:13" s="61" customFormat="1" ht="15">
      <c r="A16" s="149" t="s">
        <v>64</v>
      </c>
      <c r="B16" s="106"/>
      <c r="C16" s="152"/>
      <c r="D16" s="152"/>
      <c r="E16" s="152"/>
      <c r="F16" s="95"/>
      <c r="G16" s="125"/>
      <c r="H16" s="57"/>
      <c r="I16" s="57"/>
      <c r="J16" s="204"/>
      <c r="K16" s="228"/>
      <c r="L16" s="123"/>
      <c r="M16" s="123"/>
    </row>
    <row r="17" spans="1:13" s="33" customFormat="1" ht="13.5" customHeight="1">
      <c r="A17" s="164"/>
      <c r="B17" s="281"/>
      <c r="C17" s="270"/>
      <c r="D17" s="271"/>
      <c r="E17" s="271"/>
      <c r="F17" s="272"/>
      <c r="G17" s="272"/>
      <c r="H17" s="57"/>
      <c r="I17" s="57"/>
      <c r="J17" s="57"/>
      <c r="K17" s="228"/>
      <c r="L17" s="232"/>
      <c r="M17" s="232"/>
    </row>
    <row r="18" spans="1:13" s="33" customFormat="1" ht="13.5" customHeight="1">
      <c r="A18" s="89"/>
      <c r="B18" s="209"/>
      <c r="C18" s="179" t="s">
        <v>10</v>
      </c>
      <c r="D18" s="211"/>
      <c r="E18" s="180"/>
      <c r="F18" s="181">
        <f>SUM(F16:F16)</f>
        <v>0</v>
      </c>
      <c r="G18" s="52"/>
      <c r="H18" s="8"/>
      <c r="I18" s="8"/>
      <c r="J18" s="8"/>
      <c r="K18" s="210"/>
      <c r="L18" s="142"/>
      <c r="M18" s="142"/>
    </row>
    <row r="19" spans="1:13" s="61" customFormat="1" ht="15">
      <c r="A19" s="101"/>
      <c r="B19" s="209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5" t="s">
        <v>46</v>
      </c>
      <c r="C20" s="70"/>
      <c r="D20" s="209"/>
      <c r="E20" s="209"/>
      <c r="F20" s="209"/>
      <c r="G20" s="209"/>
      <c r="H20" s="86"/>
      <c r="I20" s="86"/>
      <c r="J20" s="209"/>
      <c r="K20" s="210"/>
      <c r="L20" s="71"/>
      <c r="M20" s="71"/>
    </row>
    <row r="21" spans="1:13" s="61" customFormat="1" ht="15">
      <c r="A21" s="176"/>
      <c r="B21" s="170"/>
      <c r="C21" s="171" t="s">
        <v>50</v>
      </c>
      <c r="D21" s="172"/>
      <c r="E21" s="172"/>
      <c r="F21" s="172"/>
      <c r="G21" s="173"/>
      <c r="H21" s="174"/>
      <c r="I21" s="171"/>
      <c r="J21" s="172"/>
      <c r="K21" s="178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4"/>
      <c r="K22" s="210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0"/>
      <c r="L23" s="123"/>
      <c r="M23" s="123"/>
    </row>
    <row r="24" spans="1:13" s="61" customFormat="1" ht="15">
      <c r="A24" s="62"/>
      <c r="B24" s="123"/>
      <c r="C24" s="179" t="s">
        <v>10</v>
      </c>
      <c r="D24" s="211"/>
      <c r="E24" s="180"/>
      <c r="F24" s="181">
        <f>SUM(F20:F22)</f>
        <v>0</v>
      </c>
      <c r="G24" s="209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5" t="s">
        <v>48</v>
      </c>
      <c r="C26" s="70"/>
      <c r="D26" s="209"/>
      <c r="E26" s="209"/>
      <c r="F26" s="209"/>
      <c r="G26" s="209"/>
      <c r="H26" s="86"/>
      <c r="I26" s="86"/>
      <c r="J26" s="209"/>
      <c r="K26" s="210"/>
      <c r="L26" s="73"/>
      <c r="M26" s="73"/>
    </row>
    <row r="27" spans="1:13" s="61" customFormat="1" ht="15">
      <c r="A27" s="176"/>
      <c r="B27" s="170"/>
      <c r="C27" s="171" t="s">
        <v>50</v>
      </c>
      <c r="D27" s="172"/>
      <c r="E27" s="172"/>
      <c r="F27" s="172"/>
      <c r="G27" s="173"/>
      <c r="H27" s="174"/>
      <c r="I27" s="171"/>
      <c r="J27" s="172"/>
      <c r="K27" s="178"/>
      <c r="L27" s="74"/>
      <c r="M27" s="74"/>
    </row>
    <row r="28" spans="1:13" s="61" customFormat="1" ht="15">
      <c r="A28" s="155" t="s">
        <v>64</v>
      </c>
      <c r="B28" s="119"/>
      <c r="C28" s="153"/>
      <c r="D28" s="146"/>
      <c r="E28" s="154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79" t="s">
        <v>10</v>
      </c>
      <c r="D30" s="211"/>
      <c r="E30" s="211"/>
      <c r="F30" s="181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3"/>
      <c r="B32" s="214"/>
      <c r="C32" s="215"/>
      <c r="D32" s="215"/>
      <c r="E32" s="215"/>
      <c r="F32" s="214"/>
      <c r="G32" s="216"/>
      <c r="H32" s="217"/>
      <c r="I32" s="217"/>
      <c r="J32" s="215"/>
      <c r="K32" s="157"/>
      <c r="L32" s="123"/>
      <c r="M32" s="123"/>
    </row>
    <row r="33" spans="1:13" s="61" customFormat="1" ht="13.5" customHeight="1">
      <c r="A33" s="89"/>
      <c r="B33" s="175" t="s">
        <v>12</v>
      </c>
      <c r="C33" s="70"/>
      <c r="D33" s="209"/>
      <c r="E33" s="209"/>
      <c r="F33" s="209"/>
      <c r="G33" s="209"/>
      <c r="H33" s="86"/>
      <c r="I33" s="86"/>
      <c r="J33" s="209"/>
      <c r="K33" s="210"/>
      <c r="L33" s="91"/>
      <c r="M33" s="91"/>
    </row>
    <row r="34" spans="1:13" s="61" customFormat="1" ht="13.5" customHeight="1">
      <c r="A34" s="176"/>
      <c r="B34" s="170"/>
      <c r="C34" s="171" t="s">
        <v>13</v>
      </c>
      <c r="D34" s="172"/>
      <c r="E34" s="172"/>
      <c r="F34" s="172"/>
      <c r="G34" s="173"/>
      <c r="H34" s="174"/>
      <c r="I34" s="171"/>
      <c r="J34" s="172"/>
      <c r="K34" s="178"/>
      <c r="L34" s="104"/>
      <c r="M34" s="104"/>
    </row>
    <row r="35" spans="1:13" s="61" customFormat="1" ht="13.5" customHeight="1">
      <c r="A35" s="149" t="s">
        <v>64</v>
      </c>
      <c r="B35" s="209"/>
      <c r="C35" s="148"/>
      <c r="D35" s="156"/>
      <c r="E35" s="156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09"/>
      <c r="C36" s="148"/>
      <c r="D36" s="156"/>
      <c r="E36" s="156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6"/>
      <c r="B37" s="177"/>
      <c r="C37" s="171" t="s">
        <v>68</v>
      </c>
      <c r="D37" s="172"/>
      <c r="E37" s="172"/>
      <c r="F37" s="172"/>
      <c r="G37" s="173"/>
      <c r="H37" s="174"/>
      <c r="I37" s="171"/>
      <c r="J37" s="172"/>
      <c r="K37" s="178"/>
      <c r="L37" s="100"/>
      <c r="M37" s="100"/>
    </row>
    <row r="38" spans="1:11" s="61" customFormat="1" ht="15" customHeight="1">
      <c r="A38" s="149" t="s">
        <v>64</v>
      </c>
      <c r="B38" s="209"/>
      <c r="C38" s="148"/>
      <c r="D38" s="156"/>
      <c r="E38" s="156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09"/>
      <c r="C39" s="148"/>
      <c r="D39" s="156"/>
      <c r="E39" s="156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2" t="s">
        <v>10</v>
      </c>
      <c r="D40" s="183"/>
      <c r="E40" s="184"/>
      <c r="F40" s="185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5" t="s">
        <v>41</v>
      </c>
      <c r="C42" s="70"/>
      <c r="D42" s="209"/>
      <c r="E42" s="209"/>
      <c r="F42" s="209"/>
      <c r="G42" s="209"/>
      <c r="H42" s="86"/>
      <c r="I42" s="86"/>
      <c r="J42" s="209"/>
      <c r="K42" s="210"/>
      <c r="L42" s="92"/>
      <c r="M42" s="92"/>
    </row>
    <row r="43" spans="1:13" s="61" customFormat="1" ht="15">
      <c r="A43" s="176"/>
      <c r="B43" s="170"/>
      <c r="C43" s="171" t="s">
        <v>20</v>
      </c>
      <c r="D43" s="172"/>
      <c r="E43" s="172"/>
      <c r="F43" s="172"/>
      <c r="G43" s="173"/>
      <c r="H43" s="174"/>
      <c r="I43" s="171"/>
      <c r="J43" s="172"/>
      <c r="K43" s="178"/>
      <c r="L43" s="123"/>
      <c r="M43" s="123"/>
    </row>
    <row r="44" spans="1:13" s="61" customFormat="1" ht="15">
      <c r="A44" s="149" t="s">
        <v>64</v>
      </c>
      <c r="B44" s="224"/>
      <c r="C44" s="148"/>
      <c r="D44" s="156"/>
      <c r="E44" s="156"/>
      <c r="F44" s="224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6"/>
      <c r="B45" s="177"/>
      <c r="C45" s="171" t="s">
        <v>47</v>
      </c>
      <c r="D45" s="172"/>
      <c r="E45" s="172"/>
      <c r="F45" s="172"/>
      <c r="G45" s="173"/>
      <c r="H45" s="174"/>
      <c r="I45" s="171"/>
      <c r="J45" s="172"/>
      <c r="K45" s="178"/>
      <c r="L45" s="114"/>
      <c r="M45" s="114"/>
    </row>
    <row r="46" spans="1:13" s="61" customFormat="1" ht="15">
      <c r="A46" s="149" t="s">
        <v>64</v>
      </c>
      <c r="B46" s="222"/>
      <c r="C46" s="148"/>
      <c r="D46" s="156"/>
      <c r="E46" s="156"/>
      <c r="F46" s="222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6"/>
      <c r="B47" s="177"/>
      <c r="C47" s="171" t="s">
        <v>42</v>
      </c>
      <c r="D47" s="172"/>
      <c r="E47" s="172"/>
      <c r="F47" s="172"/>
      <c r="G47" s="173"/>
      <c r="H47" s="174"/>
      <c r="I47" s="171"/>
      <c r="J47" s="172"/>
      <c r="K47" s="178"/>
      <c r="L47" s="92"/>
      <c r="M47" s="92"/>
    </row>
    <row r="48" spans="1:13" s="61" customFormat="1" ht="15">
      <c r="A48" s="149" t="s">
        <v>64</v>
      </c>
      <c r="B48" s="232"/>
      <c r="C48" s="148"/>
      <c r="D48" s="156"/>
      <c r="E48" s="156"/>
      <c r="F48" s="232"/>
      <c r="G48" s="95"/>
      <c r="H48" s="14"/>
      <c r="I48" s="97"/>
      <c r="J48" s="293"/>
      <c r="K48" s="67"/>
      <c r="L48" s="123"/>
      <c r="M48" s="123"/>
    </row>
    <row r="49" spans="1:13" s="61" customFormat="1" ht="15">
      <c r="A49" s="176"/>
      <c r="B49" s="177"/>
      <c r="C49" s="171" t="s">
        <v>49</v>
      </c>
      <c r="D49" s="172"/>
      <c r="E49" s="172"/>
      <c r="F49" s="172"/>
      <c r="G49" s="173"/>
      <c r="H49" s="174"/>
      <c r="I49" s="171"/>
      <c r="J49" s="172"/>
      <c r="K49" s="178"/>
      <c r="L49" s="73"/>
      <c r="M49" s="73"/>
    </row>
    <row r="50" spans="1:13" s="61" customFormat="1" ht="15">
      <c r="A50" s="149" t="s">
        <v>64</v>
      </c>
      <c r="B50" s="224"/>
      <c r="C50" s="148"/>
      <c r="D50" s="156"/>
      <c r="E50" s="156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6"/>
      <c r="B51" s="177"/>
      <c r="C51" s="171" t="s">
        <v>35</v>
      </c>
      <c r="D51" s="172"/>
      <c r="E51" s="172"/>
      <c r="F51" s="172"/>
      <c r="G51" s="173"/>
      <c r="H51" s="174"/>
      <c r="I51" s="171"/>
      <c r="J51" s="172"/>
      <c r="K51" s="178"/>
      <c r="L51" s="73"/>
      <c r="M51" s="73"/>
    </row>
    <row r="52" spans="1:13" s="61" customFormat="1" ht="15" customHeight="1">
      <c r="A52" s="149" t="s">
        <v>64</v>
      </c>
      <c r="B52" s="230"/>
      <c r="C52" s="148"/>
      <c r="D52" s="156"/>
      <c r="E52" s="156"/>
      <c r="F52" s="95"/>
      <c r="G52" s="95"/>
      <c r="H52" s="14"/>
      <c r="I52" s="97"/>
      <c r="J52" s="8"/>
      <c r="K52" s="151"/>
      <c r="L52" s="147">
        <f>DAYS360(C52,D52)</f>
        <v>0</v>
      </c>
      <c r="M52" s="159"/>
    </row>
    <row r="53" spans="1:13" s="61" customFormat="1" ht="15" customHeight="1">
      <c r="A53" s="176"/>
      <c r="B53" s="177"/>
      <c r="C53" s="171" t="s">
        <v>79</v>
      </c>
      <c r="D53" s="266"/>
      <c r="E53" s="266"/>
      <c r="F53" s="266"/>
      <c r="G53" s="173"/>
      <c r="H53" s="174"/>
      <c r="I53" s="171"/>
      <c r="J53" s="266"/>
      <c r="K53" s="269"/>
      <c r="L53" s="274"/>
      <c r="M53" s="275"/>
    </row>
    <row r="54" spans="1:13" s="401" customFormat="1" ht="15" customHeight="1">
      <c r="A54" s="149" t="s">
        <v>64</v>
      </c>
      <c r="B54" s="235"/>
      <c r="C54" s="282"/>
      <c r="D54" s="271"/>
      <c r="E54" s="271"/>
      <c r="F54" s="294"/>
      <c r="H54" s="14"/>
      <c r="I54" s="293"/>
      <c r="J54" s="57"/>
      <c r="K54" s="299"/>
      <c r="L54" s="274"/>
      <c r="M54" s="275"/>
    </row>
    <row r="55" spans="1:13" s="61" customFormat="1" ht="15">
      <c r="A55" s="176"/>
      <c r="B55" s="177"/>
      <c r="C55" s="171" t="s">
        <v>23</v>
      </c>
      <c r="D55" s="172"/>
      <c r="E55" s="172"/>
      <c r="F55" s="172"/>
      <c r="G55" s="173"/>
      <c r="H55" s="174"/>
      <c r="I55" s="171"/>
      <c r="J55" s="172"/>
      <c r="K55" s="178"/>
      <c r="L55" s="87"/>
      <c r="M55" s="87"/>
    </row>
    <row r="56" spans="1:13" s="61" customFormat="1" ht="15" customHeight="1">
      <c r="A56" s="149" t="s">
        <v>64</v>
      </c>
      <c r="B56" s="281"/>
      <c r="C56" s="270"/>
      <c r="D56" s="156"/>
      <c r="E56" s="156"/>
      <c r="F56" s="272"/>
      <c r="G56" s="272"/>
      <c r="H56" s="57"/>
      <c r="I56" s="57"/>
      <c r="J56" s="57"/>
      <c r="K56" s="299"/>
      <c r="L56" s="274"/>
      <c r="M56" s="275"/>
    </row>
    <row r="57" spans="1:13" s="61" customFormat="1" ht="15">
      <c r="A57" s="89"/>
      <c r="B57" s="229"/>
      <c r="C57" s="148"/>
      <c r="D57" s="156"/>
      <c r="E57" s="156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2" t="s">
        <v>10</v>
      </c>
      <c r="D58" s="183"/>
      <c r="E58" s="184"/>
      <c r="F58" s="185">
        <f>SUM(F44:F56)</f>
        <v>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09"/>
      <c r="C60" s="209"/>
      <c r="D60" s="209"/>
      <c r="E60" s="209"/>
      <c r="F60" s="209"/>
      <c r="G60" s="209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09"/>
      <c r="H61" s="14"/>
      <c r="I61" s="14"/>
      <c r="J61" s="8"/>
      <c r="K61" s="111"/>
    </row>
    <row r="62" spans="1:11" ht="15">
      <c r="A62" s="89"/>
      <c r="B62" s="186" t="s">
        <v>24</v>
      </c>
      <c r="C62" s="187" t="s">
        <v>10</v>
      </c>
      <c r="D62" s="188"/>
      <c r="E62" s="188"/>
      <c r="F62" s="185">
        <f>F12+F24+F40+F58+F30+F18</f>
        <v>0</v>
      </c>
      <c r="G62" s="209"/>
      <c r="H62" s="14"/>
      <c r="I62" s="14"/>
      <c r="J62" s="8"/>
      <c r="K62" s="111"/>
    </row>
    <row r="63" spans="1:11" ht="15">
      <c r="A63" s="62"/>
      <c r="B63" s="209"/>
      <c r="C63" s="15"/>
      <c r="D63" s="15"/>
      <c r="E63" s="15"/>
      <c r="F63" s="209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8"/>
      <c r="B65" s="219"/>
      <c r="C65" s="220"/>
      <c r="D65" s="220"/>
      <c r="E65" s="220"/>
      <c r="F65" s="212" t="str">
        <f>+C1</f>
        <v>Williams Brazil</v>
      </c>
      <c r="G65" s="212"/>
      <c r="H65" s="221"/>
      <c r="I65" s="221"/>
      <c r="J65" s="221"/>
      <c r="K65" s="160"/>
    </row>
    <row r="66" spans="1:11" ht="25.5">
      <c r="A66" s="43"/>
      <c r="B66" s="19"/>
      <c r="C66" s="21"/>
      <c r="D66" s="21"/>
      <c r="E66" s="21"/>
      <c r="F66" s="22" t="str">
        <f>+C2</f>
        <v>SUGAR LINE UP edition 12.12.2018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49" t="s">
        <v>25</v>
      </c>
      <c r="B69" s="450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7" t="s">
        <v>45</v>
      </c>
      <c r="B70" s="95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7" t="s">
        <v>55</v>
      </c>
      <c r="B71" s="95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7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7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7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7" t="s">
        <v>41</v>
      </c>
      <c r="B75" s="95">
        <f>F58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6" t="s">
        <v>26</v>
      </c>
      <c r="B76" s="195">
        <f>SUM(B70:B75)</f>
        <v>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49" t="s">
        <v>40</v>
      </c>
      <c r="B83" s="450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7" t="s">
        <v>53</v>
      </c>
      <c r="B84" s="95">
        <f>SUMIF($H$10:$H$59,"A45",$F$10:$F$59)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7" t="s">
        <v>52</v>
      </c>
      <c r="B85" s="95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7" t="s">
        <v>75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6" t="s">
        <v>26</v>
      </c>
      <c r="B87" s="195">
        <f>SUM(B84:B86)</f>
        <v>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showGridLines="0" workbookViewId="0" topLeftCell="A1">
      <selection activeCell="I14" sqref="I14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3" t="str">
        <f>+LINEUP!C1</f>
        <v>Williams Brazil</v>
      </c>
      <c r="D1" s="443"/>
      <c r="E1" s="443"/>
      <c r="F1" s="443"/>
      <c r="G1" s="443"/>
      <c r="H1" s="443"/>
      <c r="I1" s="443"/>
      <c r="J1" s="443"/>
      <c r="K1" s="444"/>
    </row>
    <row r="2" spans="1:11" ht="26.25">
      <c r="A2" s="38"/>
      <c r="B2" s="1"/>
      <c r="C2" s="445" t="str">
        <f>+LINEUP!C2</f>
        <v>SUGAR LINE UP edition 12.12.2018</v>
      </c>
      <c r="D2" s="445"/>
      <c r="E2" s="445"/>
      <c r="F2" s="445"/>
      <c r="G2" s="445"/>
      <c r="H2" s="445"/>
      <c r="I2" s="445"/>
      <c r="J2" s="445"/>
      <c r="K2" s="446"/>
    </row>
    <row r="3" spans="1:11" ht="15">
      <c r="A3" s="38"/>
      <c r="B3" s="1"/>
      <c r="C3" s="447" t="s">
        <v>76</v>
      </c>
      <c r="D3" s="447"/>
      <c r="E3" s="447"/>
      <c r="F3" s="447"/>
      <c r="G3" s="447"/>
      <c r="H3" s="447"/>
      <c r="I3" s="447"/>
      <c r="J3" s="447"/>
      <c r="K3" s="448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398"/>
      <c r="K5" s="51"/>
    </row>
    <row r="6" spans="1:11" ht="15">
      <c r="A6" s="247" t="s">
        <v>0</v>
      </c>
      <c r="B6" s="248"/>
      <c r="C6" s="249" t="s">
        <v>1</v>
      </c>
      <c r="D6" s="249" t="s">
        <v>2</v>
      </c>
      <c r="E6" s="249" t="s">
        <v>3</v>
      </c>
      <c r="F6" s="249"/>
      <c r="G6" s="249" t="s">
        <v>5</v>
      </c>
      <c r="H6" s="249" t="s">
        <v>6</v>
      </c>
      <c r="I6" s="249" t="s">
        <v>7</v>
      </c>
      <c r="J6" s="249" t="s">
        <v>8</v>
      </c>
      <c r="K6" s="250"/>
    </row>
    <row r="7" spans="1:13" s="236" customFormat="1" ht="15">
      <c r="A7" s="251"/>
      <c r="B7" s="252"/>
      <c r="C7" s="252"/>
      <c r="D7" s="252"/>
      <c r="E7" s="253"/>
      <c r="F7" s="252"/>
      <c r="G7" s="252"/>
      <c r="H7" s="253"/>
      <c r="I7" s="253"/>
      <c r="J7" s="252"/>
      <c r="K7" s="254"/>
      <c r="L7" s="255"/>
      <c r="M7" s="235"/>
    </row>
    <row r="8" spans="1:13" s="236" customFormat="1" ht="13.5" customHeight="1">
      <c r="A8" s="256"/>
      <c r="B8" s="257" t="s">
        <v>45</v>
      </c>
      <c r="C8" s="258"/>
      <c r="D8" s="385"/>
      <c r="E8" s="260"/>
      <c r="F8" s="385"/>
      <c r="G8" s="385"/>
      <c r="H8" s="260"/>
      <c r="I8" s="260"/>
      <c r="J8" s="385"/>
      <c r="K8" s="386"/>
      <c r="L8" s="255"/>
      <c r="M8" s="262"/>
    </row>
    <row r="9" spans="1:14" s="236" customFormat="1" ht="13.5" customHeight="1">
      <c r="A9" s="263"/>
      <c r="B9" s="264"/>
      <c r="C9" s="265" t="s">
        <v>73</v>
      </c>
      <c r="D9" s="266"/>
      <c r="E9" s="403"/>
      <c r="F9" s="266"/>
      <c r="G9" s="267" t="s">
        <v>57</v>
      </c>
      <c r="H9" s="174"/>
      <c r="I9" s="265"/>
      <c r="J9" s="266"/>
      <c r="K9" s="269" t="s">
        <v>44</v>
      </c>
      <c r="L9" s="255"/>
      <c r="M9" s="262"/>
      <c r="N9" s="255"/>
    </row>
    <row r="10" spans="1:13" s="401" customFormat="1" ht="15.75" customHeight="1">
      <c r="A10" s="278" t="s">
        <v>64</v>
      </c>
      <c r="B10" s="281"/>
      <c r="C10" s="270"/>
      <c r="D10" s="156"/>
      <c r="E10" s="156"/>
      <c r="F10" s="272"/>
      <c r="G10" s="272"/>
      <c r="H10" s="57"/>
      <c r="I10" s="57"/>
      <c r="J10" s="57"/>
      <c r="K10" s="425"/>
      <c r="L10" s="274"/>
      <c r="M10" s="275"/>
    </row>
    <row r="11" spans="1:13" s="236" customFormat="1" ht="15">
      <c r="A11" s="263"/>
      <c r="B11" s="276"/>
      <c r="C11" s="265" t="s">
        <v>59</v>
      </c>
      <c r="D11" s="266"/>
      <c r="E11" s="403"/>
      <c r="F11" s="266"/>
      <c r="G11" s="267" t="s">
        <v>57</v>
      </c>
      <c r="H11" s="277"/>
      <c r="I11" s="265"/>
      <c r="J11" s="266"/>
      <c r="K11" s="269"/>
      <c r="L11" s="255"/>
      <c r="M11" s="275"/>
    </row>
    <row r="12" spans="1:13" s="236" customFormat="1" ht="15.75" customHeight="1">
      <c r="A12" s="278" t="s">
        <v>64</v>
      </c>
      <c r="B12" s="281"/>
      <c r="C12" s="270"/>
      <c r="D12" s="156"/>
      <c r="E12" s="156"/>
      <c r="F12" s="272"/>
      <c r="G12" s="272"/>
      <c r="H12" s="57"/>
      <c r="I12" s="57"/>
      <c r="J12" s="57"/>
      <c r="K12" s="386"/>
      <c r="L12" s="274"/>
      <c r="M12" s="275"/>
    </row>
    <row r="13" spans="1:13" s="236" customFormat="1" ht="13.5" customHeight="1">
      <c r="A13" s="283"/>
      <c r="B13" s="385"/>
      <c r="C13" s="387" t="s">
        <v>10</v>
      </c>
      <c r="D13" s="388"/>
      <c r="E13" s="411"/>
      <c r="F13" s="286"/>
      <c r="G13" s="287">
        <f>SUM(G10:G12)</f>
        <v>0</v>
      </c>
      <c r="H13" s="385"/>
      <c r="I13" s="385"/>
      <c r="J13" s="385"/>
      <c r="K13" s="386"/>
      <c r="L13" s="255"/>
      <c r="M13" s="262"/>
    </row>
    <row r="14" spans="1:13" s="236" customFormat="1" ht="13.5" customHeight="1">
      <c r="A14" s="256"/>
      <c r="B14" s="288"/>
      <c r="C14" s="289"/>
      <c r="D14" s="290"/>
      <c r="E14" s="290"/>
      <c r="F14" s="291"/>
      <c r="G14" s="292"/>
      <c r="H14" s="293"/>
      <c r="I14" s="293"/>
      <c r="J14" s="293"/>
      <c r="K14" s="386"/>
      <c r="L14" s="274"/>
      <c r="M14" s="262"/>
    </row>
    <row r="15" spans="1:13" s="236" customFormat="1" ht="13.5" customHeight="1">
      <c r="A15" s="256"/>
      <c r="B15" s="257" t="s">
        <v>55</v>
      </c>
      <c r="C15" s="258"/>
      <c r="D15" s="385"/>
      <c r="E15" s="260"/>
      <c r="F15" s="385"/>
      <c r="G15" s="385"/>
      <c r="H15" s="260"/>
      <c r="I15" s="260"/>
      <c r="J15" s="385"/>
      <c r="K15" s="386"/>
      <c r="L15" s="274"/>
      <c r="M15" s="262"/>
    </row>
    <row r="16" spans="1:13" s="236" customFormat="1" ht="13.5" customHeight="1">
      <c r="A16" s="263"/>
      <c r="B16" s="264"/>
      <c r="C16" s="265" t="s">
        <v>50</v>
      </c>
      <c r="D16" s="266"/>
      <c r="E16" s="403"/>
      <c r="F16" s="266"/>
      <c r="G16" s="267" t="s">
        <v>57</v>
      </c>
      <c r="H16" s="277"/>
      <c r="I16" s="265"/>
      <c r="J16" s="266"/>
      <c r="K16" s="269"/>
      <c r="L16" s="255"/>
      <c r="M16" s="262"/>
    </row>
    <row r="17" spans="1:13" s="236" customFormat="1" ht="15.75" customHeight="1">
      <c r="A17" s="278" t="s">
        <v>64</v>
      </c>
      <c r="B17" s="281"/>
      <c r="C17" s="270"/>
      <c r="D17" s="271"/>
      <c r="E17" s="406"/>
      <c r="F17" s="272"/>
      <c r="G17" s="272"/>
      <c r="H17" s="57"/>
      <c r="I17" s="57"/>
      <c r="J17" s="57"/>
      <c r="K17" s="386"/>
      <c r="L17" s="274"/>
      <c r="M17" s="275"/>
    </row>
    <row r="18" spans="1:13" s="236" customFormat="1" ht="13.5" customHeight="1">
      <c r="A18" s="283"/>
      <c r="B18" s="385"/>
      <c r="C18" s="387" t="s">
        <v>10</v>
      </c>
      <c r="D18" s="388"/>
      <c r="E18" s="411"/>
      <c r="F18" s="286">
        <f>SUM(F17:F17)</f>
        <v>0</v>
      </c>
      <c r="G18" s="287">
        <f>SUM(G17)</f>
        <v>0</v>
      </c>
      <c r="H18" s="385"/>
      <c r="I18" s="385"/>
      <c r="J18" s="385"/>
      <c r="K18" s="386"/>
      <c r="L18" s="255"/>
      <c r="M18" s="262"/>
    </row>
    <row r="19" spans="1:13" s="236" customFormat="1" ht="13.5" customHeight="1">
      <c r="A19" s="283"/>
      <c r="B19" s="385"/>
      <c r="C19" s="295"/>
      <c r="D19" s="296"/>
      <c r="E19" s="296"/>
      <c r="F19" s="297"/>
      <c r="G19" s="297"/>
      <c r="H19" s="385"/>
      <c r="I19" s="385"/>
      <c r="J19" s="385"/>
      <c r="K19" s="386"/>
      <c r="L19" s="255"/>
      <c r="M19" s="262"/>
    </row>
    <row r="20" spans="1:13" s="279" customFormat="1" ht="13.5" customHeight="1">
      <c r="A20" s="256"/>
      <c r="B20" s="257" t="s">
        <v>46</v>
      </c>
      <c r="C20" s="258"/>
      <c r="D20" s="235"/>
      <c r="E20" s="405"/>
      <c r="F20" s="235"/>
      <c r="G20" s="235"/>
      <c r="H20" s="260"/>
      <c r="I20" s="260"/>
      <c r="J20" s="385"/>
      <c r="K20" s="386"/>
      <c r="L20" s="298"/>
      <c r="M20" s="280"/>
    </row>
    <row r="21" spans="1:13" s="279" customFormat="1" ht="13.5" customHeight="1">
      <c r="A21" s="263"/>
      <c r="B21" s="264"/>
      <c r="C21" s="265" t="s">
        <v>73</v>
      </c>
      <c r="D21" s="266"/>
      <c r="E21" s="403"/>
      <c r="F21" s="266"/>
      <c r="G21" s="267" t="s">
        <v>57</v>
      </c>
      <c r="H21" s="277"/>
      <c r="I21" s="265"/>
      <c r="J21" s="266"/>
      <c r="K21" s="269"/>
      <c r="L21" s="298"/>
      <c r="M21" s="280"/>
    </row>
    <row r="22" spans="1:13" s="401" customFormat="1" ht="15.75" customHeight="1">
      <c r="A22" s="164" t="s">
        <v>98</v>
      </c>
      <c r="B22" s="281"/>
      <c r="C22" s="270">
        <v>43442</v>
      </c>
      <c r="D22" s="156">
        <v>43442</v>
      </c>
      <c r="E22" s="156">
        <v>43446</v>
      </c>
      <c r="F22" s="431"/>
      <c r="G22" s="272">
        <v>33315000</v>
      </c>
      <c r="H22" s="57" t="s">
        <v>9</v>
      </c>
      <c r="I22" s="57" t="s">
        <v>11</v>
      </c>
      <c r="J22" s="57" t="s">
        <v>67</v>
      </c>
      <c r="K22" s="430"/>
      <c r="L22" s="274"/>
      <c r="M22" s="275"/>
    </row>
    <row r="23" spans="1:13" s="401" customFormat="1" ht="15.75" customHeight="1">
      <c r="A23" s="164" t="s">
        <v>105</v>
      </c>
      <c r="B23" s="281"/>
      <c r="C23" s="270">
        <v>43445</v>
      </c>
      <c r="D23" s="156">
        <v>43446</v>
      </c>
      <c r="E23" s="156">
        <v>43449</v>
      </c>
      <c r="F23" s="431"/>
      <c r="G23" s="272">
        <v>33000000</v>
      </c>
      <c r="H23" s="57" t="s">
        <v>9</v>
      </c>
      <c r="I23" s="57" t="s">
        <v>11</v>
      </c>
      <c r="J23" s="57" t="s">
        <v>85</v>
      </c>
      <c r="K23" s="432"/>
      <c r="L23" s="274"/>
      <c r="M23" s="275"/>
    </row>
    <row r="24" spans="1:13" s="236" customFormat="1" ht="14.25" customHeight="1">
      <c r="A24" s="263"/>
      <c r="B24" s="276"/>
      <c r="C24" s="265" t="s">
        <v>50</v>
      </c>
      <c r="D24" s="266"/>
      <c r="E24" s="403"/>
      <c r="F24" s="266"/>
      <c r="G24" s="267" t="s">
        <v>57</v>
      </c>
      <c r="H24" s="277"/>
      <c r="I24" s="265"/>
      <c r="J24" s="266"/>
      <c r="K24" s="269"/>
      <c r="L24" s="298"/>
      <c r="M24" s="262"/>
    </row>
    <row r="25" spans="1:13" s="236" customFormat="1" ht="15">
      <c r="A25" s="278" t="s">
        <v>64</v>
      </c>
      <c r="B25" s="235"/>
      <c r="C25" s="235"/>
      <c r="D25" s="235"/>
      <c r="E25" s="405"/>
      <c r="F25" s="235"/>
      <c r="G25" s="235"/>
      <c r="H25" s="235"/>
      <c r="I25" s="235"/>
      <c r="J25" s="235"/>
      <c r="K25" s="299"/>
      <c r="L25" s="298"/>
      <c r="M25" s="262"/>
    </row>
    <row r="26" spans="1:13" s="236" customFormat="1" ht="15">
      <c r="A26" s="283"/>
      <c r="B26" s="385"/>
      <c r="C26" s="387" t="s">
        <v>10</v>
      </c>
      <c r="D26" s="388"/>
      <c r="E26" s="411"/>
      <c r="F26" s="286">
        <f>SUM(F21:F24)</f>
        <v>0</v>
      </c>
      <c r="G26" s="287">
        <f>SUM(G22:G25)</f>
        <v>66315000</v>
      </c>
      <c r="H26" s="385"/>
      <c r="I26" s="385"/>
      <c r="J26" s="385"/>
      <c r="K26" s="386"/>
      <c r="L26" s="255"/>
      <c r="M26" s="262"/>
    </row>
    <row r="27" spans="1:13" s="236" customFormat="1" ht="15">
      <c r="A27" s="283"/>
      <c r="B27" s="385"/>
      <c r="C27" s="295"/>
      <c r="D27" s="296"/>
      <c r="E27" s="296"/>
      <c r="F27" s="297"/>
      <c r="G27" s="297"/>
      <c r="H27" s="385"/>
      <c r="I27" s="385"/>
      <c r="J27" s="385"/>
      <c r="K27" s="386"/>
      <c r="L27" s="255"/>
      <c r="M27" s="262"/>
    </row>
    <row r="28" spans="1:13" s="236" customFormat="1" ht="15">
      <c r="A28" s="302"/>
      <c r="B28" s="257" t="s">
        <v>48</v>
      </c>
      <c r="C28" s="258"/>
      <c r="D28" s="385"/>
      <c r="E28" s="405"/>
      <c r="F28" s="303"/>
      <c r="G28" s="303"/>
      <c r="H28" s="260"/>
      <c r="I28" s="260"/>
      <c r="J28" s="260"/>
      <c r="K28" s="304"/>
      <c r="L28" s="255"/>
      <c r="M28" s="262"/>
    </row>
    <row r="29" spans="1:13" s="236" customFormat="1" ht="15">
      <c r="A29" s="263"/>
      <c r="B29" s="264"/>
      <c r="C29" s="265" t="s">
        <v>50</v>
      </c>
      <c r="D29" s="266"/>
      <c r="E29" s="403"/>
      <c r="F29" s="266"/>
      <c r="G29" s="267" t="s">
        <v>57</v>
      </c>
      <c r="H29" s="267"/>
      <c r="I29" s="265"/>
      <c r="J29" s="266"/>
      <c r="K29" s="269"/>
      <c r="L29" s="274"/>
      <c r="M29" s="275"/>
    </row>
    <row r="30" spans="1:13" s="236" customFormat="1" ht="15">
      <c r="A30" s="278" t="s">
        <v>64</v>
      </c>
      <c r="B30" s="305"/>
      <c r="C30" s="306"/>
      <c r="D30" s="307"/>
      <c r="E30" s="308"/>
      <c r="F30" s="309"/>
      <c r="G30" s="310"/>
      <c r="H30" s="311"/>
      <c r="I30" s="311"/>
      <c r="J30" s="311"/>
      <c r="K30" s="299"/>
      <c r="L30" s="274"/>
      <c r="M30" s="275"/>
    </row>
    <row r="31" spans="1:13" s="236" customFormat="1" ht="15">
      <c r="A31" s="278"/>
      <c r="B31" s="305"/>
      <c r="C31" s="306"/>
      <c r="D31" s="307"/>
      <c r="E31" s="308"/>
      <c r="F31" s="309"/>
      <c r="G31" s="310"/>
      <c r="H31" s="311"/>
      <c r="I31" s="311"/>
      <c r="J31" s="311"/>
      <c r="K31" s="299"/>
      <c r="L31" s="274"/>
      <c r="M31" s="275"/>
    </row>
    <row r="32" spans="1:13" s="236" customFormat="1" ht="15">
      <c r="A32" s="312"/>
      <c r="B32" s="288"/>
      <c r="C32" s="387" t="s">
        <v>10</v>
      </c>
      <c r="D32" s="388"/>
      <c r="E32" s="411"/>
      <c r="F32" s="286">
        <f>SUM(F30)</f>
        <v>0</v>
      </c>
      <c r="G32" s="287">
        <v>0</v>
      </c>
      <c r="H32" s="288"/>
      <c r="I32" s="288"/>
      <c r="J32" s="288"/>
      <c r="K32" s="386"/>
      <c r="L32" s="274"/>
      <c r="M32" s="275"/>
    </row>
    <row r="33" spans="1:13" s="236" customFormat="1" ht="15">
      <c r="A33" s="313" t="s">
        <v>16</v>
      </c>
      <c r="B33" s="314"/>
      <c r="C33" s="315"/>
      <c r="D33" s="315"/>
      <c r="E33" s="317"/>
      <c r="F33" s="314"/>
      <c r="G33" s="316"/>
      <c r="H33" s="317"/>
      <c r="I33" s="317"/>
      <c r="J33" s="315"/>
      <c r="K33" s="318" t="s">
        <v>16</v>
      </c>
      <c r="L33" s="274"/>
      <c r="M33" s="275"/>
    </row>
    <row r="34" spans="1:13" s="236" customFormat="1" ht="15">
      <c r="A34" s="319"/>
      <c r="B34" s="252"/>
      <c r="C34" s="320"/>
      <c r="D34" s="320"/>
      <c r="E34" s="407" t="s">
        <v>122</v>
      </c>
      <c r="F34" s="252"/>
      <c r="G34" s="322"/>
      <c r="H34" s="323"/>
      <c r="I34" s="323"/>
      <c r="J34" s="320"/>
      <c r="K34" s="324"/>
      <c r="L34" s="274"/>
      <c r="M34" s="275"/>
    </row>
    <row r="35" spans="1:13" s="279" customFormat="1" ht="15">
      <c r="A35" s="325"/>
      <c r="B35" s="257" t="s">
        <v>12</v>
      </c>
      <c r="C35" s="258"/>
      <c r="D35" s="296"/>
      <c r="E35" s="296"/>
      <c r="F35" s="297"/>
      <c r="G35" s="326"/>
      <c r="H35" s="327"/>
      <c r="I35" s="327"/>
      <c r="J35" s="327"/>
      <c r="K35" s="386"/>
      <c r="L35" s="274"/>
      <c r="M35" s="328"/>
    </row>
    <row r="36" spans="1:13" s="279" customFormat="1" ht="15">
      <c r="A36" s="263"/>
      <c r="B36" s="264"/>
      <c r="C36" s="265" t="s">
        <v>13</v>
      </c>
      <c r="D36" s="266"/>
      <c r="E36" s="403"/>
      <c r="F36" s="266"/>
      <c r="G36" s="267" t="s">
        <v>57</v>
      </c>
      <c r="H36" s="268"/>
      <c r="I36" s="265"/>
      <c r="J36" s="266"/>
      <c r="K36" s="269"/>
      <c r="L36" s="329"/>
      <c r="M36" s="328"/>
    </row>
    <row r="37" spans="1:13" s="279" customFormat="1" ht="15.75" customHeight="1">
      <c r="A37" s="164" t="s">
        <v>111</v>
      </c>
      <c r="B37" s="281"/>
      <c r="C37" s="270">
        <v>43445</v>
      </c>
      <c r="D37" s="156">
        <v>43445</v>
      </c>
      <c r="E37" s="156">
        <v>43447</v>
      </c>
      <c r="F37" s="431"/>
      <c r="G37" s="272">
        <v>47750000</v>
      </c>
      <c r="H37" s="57" t="s">
        <v>9</v>
      </c>
      <c r="I37" s="57" t="s">
        <v>90</v>
      </c>
      <c r="J37" s="57" t="s">
        <v>66</v>
      </c>
      <c r="K37" s="426"/>
      <c r="L37" s="298"/>
      <c r="M37" s="328"/>
    </row>
    <row r="38" spans="1:13" s="279" customFormat="1" ht="15.75" customHeight="1">
      <c r="A38" s="164" t="s">
        <v>106</v>
      </c>
      <c r="B38" s="281"/>
      <c r="C38" s="270">
        <v>43448</v>
      </c>
      <c r="D38" s="156">
        <v>43448</v>
      </c>
      <c r="E38" s="156">
        <v>43449</v>
      </c>
      <c r="F38" s="431"/>
      <c r="G38" s="272">
        <v>25500000</v>
      </c>
      <c r="H38" s="57" t="s">
        <v>9</v>
      </c>
      <c r="I38" s="57" t="s">
        <v>107</v>
      </c>
      <c r="J38" s="57" t="s">
        <v>89</v>
      </c>
      <c r="K38" s="426"/>
      <c r="L38" s="298"/>
      <c r="M38" s="328"/>
    </row>
    <row r="39" spans="1:13" s="236" customFormat="1" ht="15">
      <c r="A39" s="263"/>
      <c r="B39" s="276"/>
      <c r="C39" s="265" t="s">
        <v>43</v>
      </c>
      <c r="D39" s="330"/>
      <c r="E39" s="403"/>
      <c r="F39" s="266"/>
      <c r="G39" s="267" t="s">
        <v>57</v>
      </c>
      <c r="H39" s="268"/>
      <c r="I39" s="265"/>
      <c r="J39" s="266"/>
      <c r="K39" s="269"/>
      <c r="L39" s="274"/>
      <c r="M39" s="275"/>
    </row>
    <row r="40" spans="1:13" s="279" customFormat="1" ht="15.75" customHeight="1">
      <c r="A40" s="164" t="s">
        <v>110</v>
      </c>
      <c r="B40" s="281"/>
      <c r="C40" s="270">
        <v>43448</v>
      </c>
      <c r="D40" s="156">
        <v>43448</v>
      </c>
      <c r="E40" s="156">
        <v>43449</v>
      </c>
      <c r="F40" s="431"/>
      <c r="G40" s="272">
        <v>45920000</v>
      </c>
      <c r="H40" s="57" t="s">
        <v>9</v>
      </c>
      <c r="I40" s="57" t="s">
        <v>80</v>
      </c>
      <c r="J40" s="57" t="s">
        <v>74</v>
      </c>
      <c r="K40" s="426"/>
      <c r="L40" s="298"/>
      <c r="M40" s="328"/>
    </row>
    <row r="41" spans="1:13" s="279" customFormat="1" ht="15.75" customHeight="1">
      <c r="A41" s="164" t="s">
        <v>127</v>
      </c>
      <c r="B41" s="281"/>
      <c r="C41" s="270">
        <v>43448</v>
      </c>
      <c r="D41" s="156">
        <v>43450</v>
      </c>
      <c r="E41" s="156">
        <v>43451</v>
      </c>
      <c r="F41" s="431"/>
      <c r="G41" s="272">
        <v>10000000</v>
      </c>
      <c r="H41" s="57" t="s">
        <v>9</v>
      </c>
      <c r="I41" s="57" t="s">
        <v>11</v>
      </c>
      <c r="J41" s="57" t="s">
        <v>67</v>
      </c>
      <c r="K41" s="426"/>
      <c r="L41" s="298"/>
      <c r="M41" s="328"/>
    </row>
    <row r="42" spans="1:13" s="279" customFormat="1" ht="15.75" customHeight="1">
      <c r="A42" s="164" t="s">
        <v>119</v>
      </c>
      <c r="B42" s="281"/>
      <c r="C42" s="270">
        <v>43450</v>
      </c>
      <c r="D42" s="156">
        <v>43450</v>
      </c>
      <c r="E42" s="156">
        <v>43451</v>
      </c>
      <c r="F42" s="431"/>
      <c r="G42" s="272">
        <v>33000000</v>
      </c>
      <c r="H42" s="57" t="s">
        <v>9</v>
      </c>
      <c r="I42" s="57" t="s">
        <v>11</v>
      </c>
      <c r="J42" s="57" t="s">
        <v>67</v>
      </c>
      <c r="K42" s="430"/>
      <c r="L42" s="298"/>
      <c r="M42" s="328"/>
    </row>
    <row r="43" spans="1:13" s="279" customFormat="1" ht="15.75" customHeight="1">
      <c r="A43" s="164" t="s">
        <v>120</v>
      </c>
      <c r="B43" s="281"/>
      <c r="C43" s="270">
        <v>43447</v>
      </c>
      <c r="D43" s="156">
        <v>43451</v>
      </c>
      <c r="E43" s="156">
        <v>43452</v>
      </c>
      <c r="F43" s="431"/>
      <c r="G43" s="272">
        <v>60500000</v>
      </c>
      <c r="H43" s="57" t="s">
        <v>9</v>
      </c>
      <c r="I43" s="57" t="s">
        <v>11</v>
      </c>
      <c r="J43" s="57" t="s">
        <v>67</v>
      </c>
      <c r="K43" s="430"/>
      <c r="L43" s="298"/>
      <c r="M43" s="328"/>
    </row>
    <row r="44" spans="1:13" s="279" customFormat="1" ht="15.75" customHeight="1">
      <c r="A44" s="164" t="s">
        <v>128</v>
      </c>
      <c r="B44" s="281"/>
      <c r="C44" s="270">
        <v>43452</v>
      </c>
      <c r="D44" s="156">
        <v>43452</v>
      </c>
      <c r="E44" s="156">
        <v>43453</v>
      </c>
      <c r="F44" s="431"/>
      <c r="G44" s="272">
        <v>47000000</v>
      </c>
      <c r="H44" s="57" t="s">
        <v>9</v>
      </c>
      <c r="I44" s="57" t="s">
        <v>11</v>
      </c>
      <c r="J44" s="57" t="s">
        <v>84</v>
      </c>
      <c r="K44" s="432"/>
      <c r="L44" s="298"/>
      <c r="M44" s="328"/>
    </row>
    <row r="45" spans="1:13" s="279" customFormat="1" ht="15.75" customHeight="1">
      <c r="A45" s="164" t="s">
        <v>129</v>
      </c>
      <c r="B45" s="281"/>
      <c r="C45" s="270">
        <v>43459</v>
      </c>
      <c r="D45" s="156">
        <v>43459</v>
      </c>
      <c r="E45" s="156">
        <v>43460</v>
      </c>
      <c r="F45" s="431"/>
      <c r="G45" s="272">
        <v>22000000</v>
      </c>
      <c r="H45" s="57" t="s">
        <v>9</v>
      </c>
      <c r="I45" s="57" t="s">
        <v>11</v>
      </c>
      <c r="J45" s="57" t="s">
        <v>84</v>
      </c>
      <c r="K45" s="432"/>
      <c r="L45" s="298"/>
      <c r="M45" s="328"/>
    </row>
    <row r="46" spans="1:13" s="401" customFormat="1" ht="15">
      <c r="A46" s="263"/>
      <c r="B46" s="276"/>
      <c r="C46" s="171" t="s">
        <v>82</v>
      </c>
      <c r="D46" s="266"/>
      <c r="E46" s="403"/>
      <c r="F46" s="266"/>
      <c r="G46" s="267"/>
      <c r="H46" s="268"/>
      <c r="I46" s="265"/>
      <c r="J46" s="266"/>
      <c r="K46" s="269"/>
      <c r="L46" s="274"/>
      <c r="M46" s="275"/>
    </row>
    <row r="47" spans="1:13" s="279" customFormat="1" ht="15">
      <c r="A47" s="164" t="s">
        <v>112</v>
      </c>
      <c r="B47" s="281"/>
      <c r="C47" s="270">
        <v>43442</v>
      </c>
      <c r="D47" s="156">
        <v>43446</v>
      </c>
      <c r="E47" s="156">
        <v>43447</v>
      </c>
      <c r="F47" s="431"/>
      <c r="G47" s="272">
        <v>15212000</v>
      </c>
      <c r="H47" s="57" t="s">
        <v>9</v>
      </c>
      <c r="I47" s="57" t="s">
        <v>11</v>
      </c>
      <c r="J47" s="57" t="s">
        <v>77</v>
      </c>
      <c r="K47" s="426"/>
      <c r="L47" s="298"/>
      <c r="M47" s="328"/>
    </row>
    <row r="48" spans="1:13" s="279" customFormat="1" ht="15">
      <c r="A48" s="164" t="s">
        <v>106</v>
      </c>
      <c r="B48" s="281"/>
      <c r="C48" s="270">
        <v>43448</v>
      </c>
      <c r="D48" s="156">
        <v>43449</v>
      </c>
      <c r="E48" s="156">
        <v>43450</v>
      </c>
      <c r="F48" s="431"/>
      <c r="G48" s="272">
        <v>30000000</v>
      </c>
      <c r="H48" s="57" t="s">
        <v>9</v>
      </c>
      <c r="I48" s="57" t="s">
        <v>11</v>
      </c>
      <c r="J48" s="57" t="s">
        <v>89</v>
      </c>
      <c r="K48" s="430"/>
      <c r="L48" s="298"/>
      <c r="M48" s="328"/>
    </row>
    <row r="49" spans="1:13" s="236" customFormat="1" ht="15">
      <c r="A49" s="263"/>
      <c r="B49" s="276"/>
      <c r="C49" s="265" t="s">
        <v>72</v>
      </c>
      <c r="D49" s="266"/>
      <c r="E49" s="403"/>
      <c r="F49" s="266"/>
      <c r="G49" s="267" t="s">
        <v>57</v>
      </c>
      <c r="H49" s="268"/>
      <c r="I49" s="265"/>
      <c r="J49" s="266"/>
      <c r="K49" s="269"/>
      <c r="L49" s="274"/>
      <c r="M49" s="275"/>
    </row>
    <row r="50" spans="1:13" s="279" customFormat="1" ht="15.75" customHeight="1">
      <c r="A50" s="164" t="s">
        <v>112</v>
      </c>
      <c r="B50" s="281"/>
      <c r="C50" s="270">
        <v>43442</v>
      </c>
      <c r="D50" s="156">
        <v>43444</v>
      </c>
      <c r="E50" s="156">
        <v>43446</v>
      </c>
      <c r="F50" s="431"/>
      <c r="G50" s="272">
        <v>39488000</v>
      </c>
      <c r="H50" s="57" t="s">
        <v>9</v>
      </c>
      <c r="I50" s="57" t="s">
        <v>11</v>
      </c>
      <c r="J50" s="57" t="s">
        <v>77</v>
      </c>
      <c r="K50" s="426"/>
      <c r="L50" s="298"/>
      <c r="M50" s="328"/>
    </row>
    <row r="51" spans="1:13" s="279" customFormat="1" ht="15.75" customHeight="1">
      <c r="A51" s="164" t="s">
        <v>103</v>
      </c>
      <c r="B51" s="281"/>
      <c r="C51" s="270">
        <v>43444</v>
      </c>
      <c r="D51" s="156">
        <v>43445</v>
      </c>
      <c r="E51" s="156">
        <v>43447</v>
      </c>
      <c r="F51" s="431"/>
      <c r="G51" s="272">
        <v>43800000</v>
      </c>
      <c r="H51" s="57" t="s">
        <v>9</v>
      </c>
      <c r="I51" s="57" t="s">
        <v>114</v>
      </c>
      <c r="J51" s="57" t="s">
        <v>66</v>
      </c>
      <c r="K51" s="426"/>
      <c r="L51" s="298"/>
      <c r="M51" s="328"/>
    </row>
    <row r="52" spans="1:13" s="279" customFormat="1" ht="15.75" customHeight="1">
      <c r="A52" s="164" t="s">
        <v>128</v>
      </c>
      <c r="B52" s="281"/>
      <c r="C52" s="270">
        <v>43452</v>
      </c>
      <c r="D52" s="156">
        <v>43453</v>
      </c>
      <c r="E52" s="156">
        <v>43454</v>
      </c>
      <c r="F52" s="431"/>
      <c r="G52" s="272">
        <v>25000000</v>
      </c>
      <c r="H52" s="57" t="s">
        <v>9</v>
      </c>
      <c r="I52" s="57" t="s">
        <v>11</v>
      </c>
      <c r="J52" s="57" t="s">
        <v>84</v>
      </c>
      <c r="K52" s="432"/>
      <c r="L52" s="298"/>
      <c r="M52" s="328"/>
    </row>
    <row r="53" spans="1:13" s="279" customFormat="1" ht="15.75" customHeight="1">
      <c r="A53" s="164" t="s">
        <v>129</v>
      </c>
      <c r="B53" s="281"/>
      <c r="C53" s="270">
        <v>43459</v>
      </c>
      <c r="D53" s="156">
        <v>43460</v>
      </c>
      <c r="E53" s="156">
        <v>43461</v>
      </c>
      <c r="F53" s="431"/>
      <c r="G53" s="272">
        <v>22000000</v>
      </c>
      <c r="H53" s="57" t="s">
        <v>9</v>
      </c>
      <c r="I53" s="57" t="s">
        <v>11</v>
      </c>
      <c r="J53" s="57" t="s">
        <v>84</v>
      </c>
      <c r="K53" s="432"/>
      <c r="L53" s="298"/>
      <c r="M53" s="328"/>
    </row>
    <row r="54" spans="1:13" s="236" customFormat="1" ht="15">
      <c r="A54" s="263"/>
      <c r="B54" s="276"/>
      <c r="C54" s="265" t="s">
        <v>19</v>
      </c>
      <c r="D54" s="266"/>
      <c r="E54" s="403"/>
      <c r="F54" s="266"/>
      <c r="G54" s="267" t="s">
        <v>57</v>
      </c>
      <c r="H54" s="277"/>
      <c r="I54" s="265"/>
      <c r="J54" s="266"/>
      <c r="K54" s="269"/>
      <c r="L54" s="274"/>
      <c r="M54" s="275"/>
    </row>
    <row r="55" spans="1:13" s="236" customFormat="1" ht="15">
      <c r="A55" s="300" t="s">
        <v>64</v>
      </c>
      <c r="B55" s="385"/>
      <c r="C55" s="385"/>
      <c r="D55" s="240"/>
      <c r="E55" s="241"/>
      <c r="F55" s="385"/>
      <c r="G55" s="272"/>
      <c r="H55" s="241"/>
      <c r="I55" s="241"/>
      <c r="J55" s="331"/>
      <c r="K55" s="386"/>
      <c r="L55" s="274"/>
      <c r="M55" s="275"/>
    </row>
    <row r="56" spans="1:13" s="236" customFormat="1" ht="15">
      <c r="A56" s="300"/>
      <c r="B56" s="385"/>
      <c r="C56" s="385"/>
      <c r="D56" s="240"/>
      <c r="E56" s="241"/>
      <c r="F56" s="385"/>
      <c r="G56" s="272"/>
      <c r="H56" s="241"/>
      <c r="I56" s="241"/>
      <c r="J56" s="331"/>
      <c r="K56" s="386"/>
      <c r="L56" s="274"/>
      <c r="M56" s="275"/>
    </row>
    <row r="57" spans="1:13" s="236" customFormat="1" ht="15">
      <c r="A57" s="256"/>
      <c r="B57" s="385"/>
      <c r="C57" s="387" t="s">
        <v>10</v>
      </c>
      <c r="D57" s="388"/>
      <c r="E57" s="411"/>
      <c r="F57" s="286">
        <f>SUM(F39:F55)</f>
        <v>0</v>
      </c>
      <c r="G57" s="287">
        <f>SUM(G36:G55)</f>
        <v>467170000</v>
      </c>
      <c r="H57" s="241"/>
      <c r="I57" s="332"/>
      <c r="J57" s="331"/>
      <c r="K57" s="386"/>
      <c r="L57" s="274"/>
      <c r="M57" s="275"/>
    </row>
    <row r="58" spans="1:13" s="236" customFormat="1" ht="15">
      <c r="A58" s="313" t="s">
        <v>18</v>
      </c>
      <c r="B58" s="314"/>
      <c r="C58" s="315"/>
      <c r="D58" s="315"/>
      <c r="E58" s="317"/>
      <c r="F58" s="314"/>
      <c r="G58" s="316"/>
      <c r="H58" s="317"/>
      <c r="I58" s="317"/>
      <c r="J58" s="315"/>
      <c r="K58" s="318" t="s">
        <v>18</v>
      </c>
      <c r="L58" s="274"/>
      <c r="M58" s="275"/>
    </row>
    <row r="59" spans="1:13" s="236" customFormat="1" ht="15">
      <c r="A59" s="319"/>
      <c r="B59" s="252"/>
      <c r="C59" s="320"/>
      <c r="D59" s="320"/>
      <c r="E59" s="407" t="str">
        <f>E34</f>
        <v>WILLIAMS BRAZIL SUGAR LINE UP EDITION 12.12.2018</v>
      </c>
      <c r="F59" s="252"/>
      <c r="G59" s="322"/>
      <c r="H59" s="323"/>
      <c r="I59" s="323"/>
      <c r="J59" s="320"/>
      <c r="K59" s="324"/>
      <c r="L59" s="274"/>
      <c r="M59" s="275"/>
    </row>
    <row r="60" spans="1:13" s="236" customFormat="1" ht="15">
      <c r="A60" s="325"/>
      <c r="B60" s="257" t="s">
        <v>41</v>
      </c>
      <c r="C60" s="258"/>
      <c r="D60" s="296"/>
      <c r="E60" s="296"/>
      <c r="F60" s="297"/>
      <c r="G60" s="326"/>
      <c r="H60" s="327"/>
      <c r="I60" s="327"/>
      <c r="J60" s="327"/>
      <c r="K60" s="386"/>
      <c r="L60" s="274"/>
      <c r="M60" s="275"/>
    </row>
    <row r="61" spans="1:13" s="236" customFormat="1" ht="15" customHeight="1">
      <c r="A61" s="263"/>
      <c r="B61" s="264"/>
      <c r="C61" s="265" t="s">
        <v>20</v>
      </c>
      <c r="D61" s="266"/>
      <c r="E61" s="403"/>
      <c r="F61" s="266"/>
      <c r="G61" s="267" t="s">
        <v>57</v>
      </c>
      <c r="H61" s="277"/>
      <c r="I61" s="265"/>
      <c r="J61" s="266"/>
      <c r="K61" s="269"/>
      <c r="L61" s="274"/>
      <c r="M61" s="275"/>
    </row>
    <row r="62" spans="1:13" s="401" customFormat="1" ht="15" customHeight="1">
      <c r="A62" s="164" t="s">
        <v>125</v>
      </c>
      <c r="B62" s="281"/>
      <c r="C62" s="270">
        <v>43440</v>
      </c>
      <c r="D62" s="156">
        <v>43445</v>
      </c>
      <c r="E62" s="156">
        <v>43447</v>
      </c>
      <c r="F62" s="431"/>
      <c r="G62" s="272">
        <v>22790000</v>
      </c>
      <c r="H62" s="57" t="s">
        <v>9</v>
      </c>
      <c r="I62" s="57" t="s">
        <v>11</v>
      </c>
      <c r="J62" s="57" t="s">
        <v>67</v>
      </c>
      <c r="K62" s="299"/>
      <c r="L62" s="274"/>
      <c r="M62" s="275"/>
    </row>
    <row r="63" spans="1:13" s="401" customFormat="1" ht="15" customHeight="1">
      <c r="A63" s="164" t="s">
        <v>118</v>
      </c>
      <c r="B63" s="281"/>
      <c r="C63" s="270">
        <v>43446</v>
      </c>
      <c r="D63" s="156">
        <v>43447</v>
      </c>
      <c r="E63" s="156">
        <v>43451</v>
      </c>
      <c r="F63" s="431"/>
      <c r="G63" s="272">
        <v>41590000</v>
      </c>
      <c r="H63" s="57" t="s">
        <v>9</v>
      </c>
      <c r="I63" s="57" t="s">
        <v>87</v>
      </c>
      <c r="J63" s="57" t="s">
        <v>74</v>
      </c>
      <c r="K63" s="299"/>
      <c r="L63" s="274"/>
      <c r="M63" s="275"/>
    </row>
    <row r="64" spans="1:13" s="236" customFormat="1" ht="15" customHeight="1">
      <c r="A64" s="263"/>
      <c r="B64" s="276"/>
      <c r="C64" s="265" t="s">
        <v>47</v>
      </c>
      <c r="D64" s="266"/>
      <c r="E64" s="403"/>
      <c r="F64" s="266"/>
      <c r="G64" s="267" t="s">
        <v>57</v>
      </c>
      <c r="H64" s="277"/>
      <c r="I64" s="265"/>
      <c r="J64" s="266"/>
      <c r="K64" s="269"/>
      <c r="L64" s="274"/>
      <c r="M64" s="275"/>
    </row>
    <row r="65" spans="1:13" s="236" customFormat="1" ht="15" customHeight="1">
      <c r="A65" s="300" t="s">
        <v>64</v>
      </c>
      <c r="B65" s="235"/>
      <c r="C65" s="235"/>
      <c r="D65" s="235"/>
      <c r="E65" s="405"/>
      <c r="F65" s="235"/>
      <c r="G65" s="235"/>
      <c r="H65" s="235"/>
      <c r="I65" s="235"/>
      <c r="J65" s="235"/>
      <c r="K65" s="299"/>
      <c r="L65" s="274"/>
      <c r="M65" s="275"/>
    </row>
    <row r="66" spans="1:13" s="236" customFormat="1" ht="15">
      <c r="A66" s="263"/>
      <c r="B66" s="276"/>
      <c r="C66" s="265" t="s">
        <v>21</v>
      </c>
      <c r="D66" s="266"/>
      <c r="E66" s="403"/>
      <c r="F66" s="266"/>
      <c r="G66" s="267" t="s">
        <v>57</v>
      </c>
      <c r="H66" s="277"/>
      <c r="I66" s="265"/>
      <c r="J66" s="266"/>
      <c r="K66" s="269"/>
      <c r="L66" s="274"/>
      <c r="M66" s="275"/>
    </row>
    <row r="67" spans="1:13" s="279" customFormat="1" ht="15.75" customHeight="1">
      <c r="A67" s="164" t="s">
        <v>115</v>
      </c>
      <c r="B67" s="281"/>
      <c r="C67" s="270">
        <v>43448</v>
      </c>
      <c r="D67" s="156">
        <v>43450</v>
      </c>
      <c r="E67" s="156">
        <v>43451</v>
      </c>
      <c r="F67" s="431"/>
      <c r="G67" s="272">
        <v>26600000</v>
      </c>
      <c r="H67" s="57" t="s">
        <v>9</v>
      </c>
      <c r="I67" s="57" t="s">
        <v>87</v>
      </c>
      <c r="J67" s="57" t="s">
        <v>77</v>
      </c>
      <c r="K67" s="426"/>
      <c r="L67" s="298"/>
      <c r="M67" s="328"/>
    </row>
    <row r="68" spans="1:13" s="279" customFormat="1" ht="15.75" customHeight="1">
      <c r="A68" s="164" t="s">
        <v>116</v>
      </c>
      <c r="B68" s="281"/>
      <c r="C68" s="270">
        <v>43452</v>
      </c>
      <c r="D68" s="156">
        <v>43452</v>
      </c>
      <c r="E68" s="156">
        <v>43454</v>
      </c>
      <c r="F68" s="431"/>
      <c r="G68" s="272">
        <v>40280000</v>
      </c>
      <c r="H68" s="57" t="s">
        <v>9</v>
      </c>
      <c r="I68" s="57" t="s">
        <v>88</v>
      </c>
      <c r="J68" s="57" t="s">
        <v>66</v>
      </c>
      <c r="K68" s="426"/>
      <c r="L68" s="298"/>
      <c r="M68" s="328"/>
    </row>
    <row r="69" spans="1:13" s="236" customFormat="1" ht="13.5" customHeight="1">
      <c r="A69" s="263"/>
      <c r="B69" s="276"/>
      <c r="C69" s="265" t="s">
        <v>42</v>
      </c>
      <c r="D69" s="266"/>
      <c r="E69" s="403"/>
      <c r="F69" s="266"/>
      <c r="G69" s="267" t="s">
        <v>57</v>
      </c>
      <c r="H69" s="277"/>
      <c r="I69" s="265"/>
      <c r="J69" s="266"/>
      <c r="K69" s="269"/>
      <c r="L69" s="274"/>
      <c r="M69" s="275"/>
    </row>
    <row r="70" spans="1:13" s="401" customFormat="1" ht="15" customHeight="1">
      <c r="A70" s="300" t="s">
        <v>64</v>
      </c>
      <c r="B70" s="235"/>
      <c r="C70" s="235"/>
      <c r="D70" s="235"/>
      <c r="E70" s="405"/>
      <c r="F70" s="235"/>
      <c r="G70" s="235"/>
      <c r="H70" s="235"/>
      <c r="I70" s="235"/>
      <c r="J70" s="235"/>
      <c r="K70" s="299"/>
      <c r="L70" s="274"/>
      <c r="M70" s="275"/>
    </row>
    <row r="71" spans="1:13" s="236" customFormat="1" ht="15">
      <c r="A71" s="263"/>
      <c r="B71" s="276"/>
      <c r="C71" s="265" t="s">
        <v>49</v>
      </c>
      <c r="D71" s="266"/>
      <c r="E71" s="403"/>
      <c r="F71" s="266"/>
      <c r="G71" s="267" t="s">
        <v>57</v>
      </c>
      <c r="H71" s="277"/>
      <c r="I71" s="265"/>
      <c r="J71" s="266"/>
      <c r="K71" s="269"/>
      <c r="L71" s="274"/>
      <c r="M71" s="275"/>
    </row>
    <row r="72" spans="1:13" s="236" customFormat="1" ht="15" customHeight="1">
      <c r="A72" s="300" t="s">
        <v>64</v>
      </c>
      <c r="B72" s="235"/>
      <c r="C72" s="235"/>
      <c r="D72" s="235"/>
      <c r="E72" s="405"/>
      <c r="F72" s="235"/>
      <c r="G72" s="235"/>
      <c r="H72" s="235"/>
      <c r="I72" s="235"/>
      <c r="J72" s="235"/>
      <c r="K72" s="299"/>
      <c r="L72" s="274"/>
      <c r="M72" s="275"/>
    </row>
    <row r="73" spans="1:13" s="236" customFormat="1" ht="15">
      <c r="A73" s="263"/>
      <c r="B73" s="276"/>
      <c r="C73" s="265" t="s">
        <v>35</v>
      </c>
      <c r="D73" s="266"/>
      <c r="E73" s="403"/>
      <c r="F73" s="266"/>
      <c r="G73" s="267" t="s">
        <v>57</v>
      </c>
      <c r="H73" s="277"/>
      <c r="I73" s="265"/>
      <c r="J73" s="266"/>
      <c r="K73" s="269"/>
      <c r="L73" s="274"/>
      <c r="M73" s="275"/>
    </row>
    <row r="74" spans="1:13" s="236" customFormat="1" ht="15" customHeight="1">
      <c r="A74" s="300" t="s">
        <v>64</v>
      </c>
      <c r="B74" s="235"/>
      <c r="C74" s="235"/>
      <c r="D74" s="235"/>
      <c r="E74" s="405"/>
      <c r="F74" s="235"/>
      <c r="G74" s="235"/>
      <c r="H74" s="235"/>
      <c r="I74" s="235"/>
      <c r="J74" s="235"/>
      <c r="K74" s="299"/>
      <c r="L74" s="274"/>
      <c r="M74" s="275"/>
    </row>
    <row r="75" spans="1:13" s="236" customFormat="1" ht="15" customHeight="1">
      <c r="A75" s="263"/>
      <c r="B75" s="276"/>
      <c r="C75" s="265" t="s">
        <v>23</v>
      </c>
      <c r="D75" s="266"/>
      <c r="E75" s="403"/>
      <c r="F75" s="266"/>
      <c r="G75" s="267" t="s">
        <v>57</v>
      </c>
      <c r="H75" s="277"/>
      <c r="I75" s="171"/>
      <c r="J75" s="266"/>
      <c r="K75" s="269"/>
      <c r="L75" s="274"/>
      <c r="M75" s="275"/>
    </row>
    <row r="76" spans="1:13" s="401" customFormat="1" ht="15" customHeight="1">
      <c r="A76" s="300" t="s">
        <v>64</v>
      </c>
      <c r="B76" s="235"/>
      <c r="C76" s="235"/>
      <c r="D76" s="235"/>
      <c r="E76" s="405"/>
      <c r="F76" s="235"/>
      <c r="G76" s="235"/>
      <c r="H76" s="235"/>
      <c r="I76" s="235"/>
      <c r="J76" s="235"/>
      <c r="K76" s="299"/>
      <c r="L76" s="274"/>
      <c r="M76" s="275"/>
    </row>
    <row r="77" spans="1:13" s="236" customFormat="1" ht="15">
      <c r="A77" s="256"/>
      <c r="B77" s="333"/>
      <c r="C77" s="334"/>
      <c r="D77" s="335"/>
      <c r="E77" s="327"/>
      <c r="F77" s="294"/>
      <c r="G77" s="336"/>
      <c r="H77" s="327"/>
      <c r="I77" s="327"/>
      <c r="J77" s="293"/>
      <c r="K77" s="386"/>
      <c r="L77" s="274"/>
      <c r="M77" s="275"/>
    </row>
    <row r="78" spans="1:13" s="236" customFormat="1" ht="15">
      <c r="A78" s="283"/>
      <c r="B78" s="385"/>
      <c r="C78" s="387" t="s">
        <v>10</v>
      </c>
      <c r="D78" s="388"/>
      <c r="E78" s="411"/>
      <c r="F78" s="286">
        <f>SUM(F61:F77)</f>
        <v>0</v>
      </c>
      <c r="G78" s="287">
        <f>SUM(G62:G77)</f>
        <v>131260000</v>
      </c>
      <c r="H78" s="385"/>
      <c r="I78" s="385"/>
      <c r="J78" s="385"/>
      <c r="K78" s="386"/>
      <c r="L78" s="274"/>
      <c r="M78" s="275"/>
    </row>
    <row r="79" spans="1:13" s="236" customFormat="1" ht="15">
      <c r="A79" s="283"/>
      <c r="B79" s="385"/>
      <c r="C79" s="389"/>
      <c r="D79" s="389"/>
      <c r="E79" s="389"/>
      <c r="F79" s="390"/>
      <c r="G79" s="390"/>
      <c r="H79" s="385"/>
      <c r="I79" s="385"/>
      <c r="J79" s="385"/>
      <c r="K79" s="386"/>
      <c r="L79" s="274"/>
      <c r="M79" s="275"/>
    </row>
    <row r="80" spans="1:13" s="236" customFormat="1" ht="15">
      <c r="A80" s="283"/>
      <c r="B80" s="385"/>
      <c r="C80" s="389"/>
      <c r="D80" s="389"/>
      <c r="E80" s="389"/>
      <c r="F80" s="390"/>
      <c r="G80" s="390"/>
      <c r="H80" s="385"/>
      <c r="I80" s="385"/>
      <c r="J80" s="385"/>
      <c r="K80" s="386"/>
      <c r="L80" s="274"/>
      <c r="M80" s="275"/>
    </row>
    <row r="81" spans="1:13" s="236" customFormat="1" ht="15">
      <c r="A81" s="283"/>
      <c r="B81" s="186" t="s">
        <v>24</v>
      </c>
      <c r="C81" s="187" t="s">
        <v>10</v>
      </c>
      <c r="D81" s="188"/>
      <c r="E81" s="188"/>
      <c r="F81" s="184"/>
      <c r="G81" s="185">
        <f>SUM(G78,G57,G32,G26,G18,G13)</f>
        <v>664745000</v>
      </c>
      <c r="H81" s="385"/>
      <c r="I81" s="385"/>
      <c r="J81" s="385"/>
      <c r="K81" s="386"/>
      <c r="L81" s="274"/>
      <c r="M81" s="275"/>
    </row>
    <row r="82" spans="1:13" s="236" customFormat="1" ht="15">
      <c r="A82" s="392"/>
      <c r="B82" s="393"/>
      <c r="C82" s="394"/>
      <c r="D82" s="395"/>
      <c r="E82" s="395"/>
      <c r="F82" s="394"/>
      <c r="G82" s="396"/>
      <c r="H82" s="314"/>
      <c r="I82" s="314"/>
      <c r="J82" s="314"/>
      <c r="K82" s="397"/>
      <c r="L82" s="274"/>
      <c r="M82" s="275"/>
    </row>
    <row r="83" spans="1:11" ht="47.25">
      <c r="A83" s="218"/>
      <c r="B83" s="219"/>
      <c r="C83" s="220"/>
      <c r="D83" s="220"/>
      <c r="E83" s="408"/>
      <c r="F83" s="391"/>
      <c r="G83" s="212" t="str">
        <f>+C1</f>
        <v>Williams Brazil</v>
      </c>
      <c r="H83" s="221"/>
      <c r="I83" s="221"/>
      <c r="J83" s="391"/>
      <c r="K83" s="160"/>
    </row>
    <row r="84" spans="1:11" ht="25.5">
      <c r="A84" s="43"/>
      <c r="B84" s="19"/>
      <c r="C84" s="21"/>
      <c r="D84" s="21"/>
      <c r="E84" s="409"/>
      <c r="F84" s="123"/>
      <c r="G84" s="200" t="str">
        <f>+C2</f>
        <v>SUGAR LINE UP edition 12.12.2018</v>
      </c>
      <c r="H84" s="21"/>
      <c r="I84" s="21"/>
      <c r="J84" s="123"/>
      <c r="K84" s="41"/>
    </row>
    <row r="85" spans="1:11" ht="15">
      <c r="A85" s="43"/>
      <c r="B85" s="21"/>
      <c r="C85" s="21"/>
      <c r="D85" s="21"/>
      <c r="E85" s="409"/>
      <c r="F85" s="21"/>
      <c r="G85" s="21"/>
      <c r="H85" s="21"/>
      <c r="I85" s="21"/>
      <c r="J85" s="123"/>
      <c r="K85" s="199"/>
    </row>
    <row r="86" spans="1:11" ht="15">
      <c r="A86" s="43"/>
      <c r="B86" s="21"/>
      <c r="C86" s="21"/>
      <c r="D86" s="21"/>
      <c r="E86" s="409"/>
      <c r="F86" s="21"/>
      <c r="G86" s="21"/>
      <c r="H86" s="21"/>
      <c r="I86" s="21"/>
      <c r="J86" s="123"/>
      <c r="K86" s="44"/>
    </row>
    <row r="87" spans="1:11" ht="15">
      <c r="A87" s="43"/>
      <c r="B87" s="21"/>
      <c r="C87" s="21"/>
      <c r="D87" s="21"/>
      <c r="E87" s="409"/>
      <c r="F87" s="21"/>
      <c r="G87" s="21"/>
      <c r="H87" s="21"/>
      <c r="I87" s="21"/>
      <c r="J87" s="123"/>
      <c r="K87" s="44"/>
    </row>
    <row r="88" spans="1:11" s="61" customFormat="1" ht="15">
      <c r="A88" s="449" t="s">
        <v>25</v>
      </c>
      <c r="B88" s="450"/>
      <c r="C88" s="17"/>
      <c r="D88" s="17"/>
      <c r="E88" s="410"/>
      <c r="F88" s="17"/>
      <c r="G88" s="20"/>
      <c r="H88" s="20"/>
      <c r="I88" s="24"/>
      <c r="J88" s="123"/>
      <c r="K88" s="44"/>
    </row>
    <row r="89" spans="1:11" ht="15">
      <c r="A89" s="197" t="s">
        <v>45</v>
      </c>
      <c r="B89" s="95">
        <f>G13</f>
        <v>0</v>
      </c>
      <c r="C89" s="17"/>
      <c r="D89" s="17"/>
      <c r="E89" s="410"/>
      <c r="F89" s="17"/>
      <c r="G89" s="20"/>
      <c r="H89" s="20"/>
      <c r="I89" s="24"/>
      <c r="J89" s="123"/>
      <c r="K89" s="44"/>
    </row>
    <row r="90" spans="1:11" ht="15">
      <c r="A90" s="197" t="s">
        <v>46</v>
      </c>
      <c r="B90" s="95">
        <f>G26</f>
        <v>66315000</v>
      </c>
      <c r="C90" s="17"/>
      <c r="D90" s="17"/>
      <c r="E90" s="410"/>
      <c r="F90" s="17"/>
      <c r="G90" s="20"/>
      <c r="H90" s="20"/>
      <c r="I90" s="24"/>
      <c r="J90" s="123"/>
      <c r="K90" s="44"/>
    </row>
    <row r="91" spans="1:11" ht="15">
      <c r="A91" s="197" t="s">
        <v>12</v>
      </c>
      <c r="B91" s="95">
        <f>G57</f>
        <v>467170000</v>
      </c>
      <c r="C91" s="17"/>
      <c r="D91" s="17"/>
      <c r="E91" s="410"/>
      <c r="F91" s="17"/>
      <c r="G91" s="20"/>
      <c r="H91" s="20"/>
      <c r="I91" s="17"/>
      <c r="J91" s="123"/>
      <c r="K91" s="46"/>
    </row>
    <row r="92" spans="1:11" ht="15">
      <c r="A92" s="197" t="s">
        <v>41</v>
      </c>
      <c r="B92" s="95">
        <f>G78</f>
        <v>131260000</v>
      </c>
      <c r="C92" s="17"/>
      <c r="D92" s="17"/>
      <c r="E92" s="410"/>
      <c r="F92" s="17"/>
      <c r="G92" s="20"/>
      <c r="H92" s="20"/>
      <c r="I92" s="17"/>
      <c r="J92" s="123"/>
      <c r="K92" s="46"/>
    </row>
    <row r="93" spans="1:11" ht="15">
      <c r="A93" s="206" t="s">
        <v>26</v>
      </c>
      <c r="B93" s="195">
        <f>SUM(B89:B92)</f>
        <v>664745000</v>
      </c>
      <c r="C93" s="17"/>
      <c r="D93" s="17"/>
      <c r="E93" s="410"/>
      <c r="F93" s="17"/>
      <c r="G93" s="20"/>
      <c r="H93" s="20"/>
      <c r="I93" s="17"/>
      <c r="J93" s="123"/>
      <c r="K93" s="46"/>
    </row>
    <row r="94" spans="1:11" ht="15">
      <c r="A94" s="40"/>
      <c r="B94" s="123"/>
      <c r="C94" s="17"/>
      <c r="D94" s="17"/>
      <c r="E94" s="410"/>
      <c r="F94" s="17"/>
      <c r="G94" s="20"/>
      <c r="H94" s="20"/>
      <c r="I94" s="17"/>
      <c r="J94" s="123"/>
      <c r="K94" s="124"/>
    </row>
    <row r="95" spans="1:11" ht="15">
      <c r="A95" s="40"/>
      <c r="B95" s="53"/>
      <c r="C95" s="17"/>
      <c r="D95" s="17"/>
      <c r="E95" s="410"/>
      <c r="F95" s="17"/>
      <c r="G95" s="20"/>
      <c r="H95" s="20"/>
      <c r="I95" s="17"/>
      <c r="J95" s="123"/>
      <c r="K95" s="124"/>
    </row>
    <row r="96" spans="1:11" ht="15">
      <c r="A96" s="45"/>
      <c r="B96" s="25"/>
      <c r="C96" s="17"/>
      <c r="D96" s="17"/>
      <c r="E96" s="410"/>
      <c r="F96" s="17"/>
      <c r="G96" s="20"/>
      <c r="H96" s="20"/>
      <c r="I96" s="17"/>
      <c r="J96" s="123"/>
      <c r="K96" s="48"/>
    </row>
    <row r="97" spans="1:11" ht="15">
      <c r="A97" s="45"/>
      <c r="B97" s="26"/>
      <c r="C97" s="17"/>
      <c r="D97" s="17"/>
      <c r="E97" s="410"/>
      <c r="F97" s="17"/>
      <c r="G97" s="20"/>
      <c r="H97" s="20"/>
      <c r="I97" s="17"/>
      <c r="J97" s="123"/>
      <c r="K97" s="48"/>
    </row>
    <row r="98" spans="1:11" ht="15">
      <c r="A98" s="45"/>
      <c r="B98" s="26"/>
      <c r="C98" s="17"/>
      <c r="D98" s="17"/>
      <c r="E98" s="410"/>
      <c r="F98" s="17"/>
      <c r="G98" s="20"/>
      <c r="H98" s="20"/>
      <c r="I98" s="17"/>
      <c r="J98" s="123"/>
      <c r="K98" s="48"/>
    </row>
    <row r="99" spans="1:11" ht="15">
      <c r="A99" s="45"/>
      <c r="B99" s="26"/>
      <c r="C99" s="17"/>
      <c r="D99" s="17"/>
      <c r="E99" s="410"/>
      <c r="F99" s="17"/>
      <c r="G99" s="20"/>
      <c r="H99" s="20"/>
      <c r="I99" s="17"/>
      <c r="J99" s="123"/>
      <c r="K99" s="48"/>
    </row>
    <row r="100" spans="1:11" ht="15">
      <c r="A100" s="47"/>
      <c r="B100" s="35"/>
      <c r="C100" s="17"/>
      <c r="D100" s="17"/>
      <c r="E100" s="410"/>
      <c r="F100" s="17"/>
      <c r="G100" s="20"/>
      <c r="H100" s="20"/>
      <c r="I100" s="17"/>
      <c r="J100" s="123"/>
      <c r="K100" s="51"/>
    </row>
    <row r="101" spans="1:11" ht="15">
      <c r="A101" s="40"/>
      <c r="B101" s="123"/>
      <c r="C101" s="123"/>
      <c r="D101" s="123"/>
      <c r="E101" s="34"/>
      <c r="F101" s="123"/>
      <c r="G101" s="123"/>
      <c r="H101" s="123"/>
      <c r="I101" s="123"/>
      <c r="J101" s="123"/>
      <c r="K101" s="124"/>
    </row>
    <row r="102" spans="1:11" ht="15">
      <c r="A102" s="40"/>
      <c r="B102" s="123"/>
      <c r="C102" s="123"/>
      <c r="D102" s="123"/>
      <c r="E102" s="34"/>
      <c r="F102" s="123"/>
      <c r="G102" s="123"/>
      <c r="H102" s="123"/>
      <c r="I102" s="123"/>
      <c r="J102" s="123"/>
      <c r="K102" s="124"/>
    </row>
    <row r="103" spans="1:11" ht="15">
      <c r="A103" s="49"/>
      <c r="B103" s="90"/>
      <c r="C103" s="17"/>
      <c r="D103" s="17"/>
      <c r="E103" s="410"/>
      <c r="F103" s="17"/>
      <c r="G103" s="20"/>
      <c r="H103" s="20"/>
      <c r="I103" s="20"/>
      <c r="J103" s="123"/>
      <c r="K103" s="124"/>
    </row>
    <row r="104" spans="1:11" ht="15">
      <c r="A104" s="50"/>
      <c r="B104" s="28"/>
      <c r="C104" s="28"/>
      <c r="D104" s="28"/>
      <c r="E104" s="29"/>
      <c r="F104" s="28"/>
      <c r="G104" s="29"/>
      <c r="H104" s="28"/>
      <c r="I104" s="28"/>
      <c r="J104" s="123"/>
      <c r="K104" s="124"/>
    </row>
    <row r="105" spans="1:11" ht="15">
      <c r="A105" s="40"/>
      <c r="B105" s="123"/>
      <c r="C105" s="123"/>
      <c r="D105" s="123"/>
      <c r="E105" s="34"/>
      <c r="F105" s="123"/>
      <c r="G105" s="123"/>
      <c r="H105" s="123"/>
      <c r="I105" s="123"/>
      <c r="J105" s="123"/>
      <c r="K105" s="124"/>
    </row>
    <row r="106" spans="1:11" ht="15">
      <c r="A106" s="40"/>
      <c r="B106" s="123"/>
      <c r="C106" s="123"/>
      <c r="D106" s="123"/>
      <c r="E106" s="34"/>
      <c r="F106" s="123"/>
      <c r="G106" s="123"/>
      <c r="H106" s="123"/>
      <c r="I106" s="123"/>
      <c r="J106" s="123"/>
      <c r="K106" s="124"/>
    </row>
    <row r="107" spans="1:11" ht="15">
      <c r="A107" s="40"/>
      <c r="B107" s="123"/>
      <c r="C107" s="123"/>
      <c r="D107" s="123"/>
      <c r="E107" s="34"/>
      <c r="F107" s="123"/>
      <c r="G107" s="123"/>
      <c r="H107" s="123"/>
      <c r="I107" s="123"/>
      <c r="J107" s="123"/>
      <c r="K107" s="124"/>
    </row>
    <row r="108" spans="1:11" ht="15">
      <c r="A108" s="40"/>
      <c r="B108" s="123"/>
      <c r="C108" s="123"/>
      <c r="D108" s="123"/>
      <c r="E108" s="34"/>
      <c r="F108" s="123"/>
      <c r="G108" s="123"/>
      <c r="H108" s="123"/>
      <c r="I108" s="123"/>
      <c r="J108" s="123"/>
      <c r="K108" s="124"/>
    </row>
    <row r="109" spans="1:11" ht="15">
      <c r="A109" s="63" t="s">
        <v>62</v>
      </c>
      <c r="B109" s="78"/>
      <c r="C109" s="79"/>
      <c r="D109" s="79"/>
      <c r="E109" s="81"/>
      <c r="F109" s="80"/>
      <c r="G109" s="81"/>
      <c r="H109" s="81"/>
      <c r="I109" s="79"/>
      <c r="J109" s="202"/>
      <c r="K109" s="82" t="s">
        <v>62</v>
      </c>
    </row>
  </sheetData>
  <sheetProtection password="F66E" sheet="1"/>
  <mergeCells count="4">
    <mergeCell ref="A88:B88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58" max="10" man="1"/>
    <brk id="82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5"/>
  <sheetViews>
    <sheetView showGridLines="0" zoomScale="90" zoomScaleNormal="90" workbookViewId="0" topLeftCell="A1">
      <selection activeCell="F16" sqref="F16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  <col min="13" max="13" width="0" style="0" hidden="1" customWidth="1"/>
  </cols>
  <sheetData>
    <row r="1" spans="1:24" ht="47.25">
      <c r="A1" s="135"/>
      <c r="B1" s="136"/>
      <c r="C1" s="451" t="str">
        <f>+BULK!C1</f>
        <v>Williams Brazil</v>
      </c>
      <c r="D1" s="451"/>
      <c r="E1" s="451"/>
      <c r="F1" s="451"/>
      <c r="G1" s="451"/>
      <c r="H1" s="451"/>
      <c r="I1" s="451"/>
      <c r="J1" s="451"/>
      <c r="K1" s="451"/>
      <c r="L1" s="45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3" t="s">
        <v>27</v>
      </c>
      <c r="D2" s="453"/>
      <c r="E2" s="453"/>
      <c r="F2" s="453"/>
      <c r="G2" s="453"/>
      <c r="H2" s="453"/>
      <c r="I2" s="453"/>
      <c r="J2" s="453"/>
      <c r="K2" s="453"/>
      <c r="L2" s="454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55" t="s">
        <v>123</v>
      </c>
      <c r="D3" s="455"/>
      <c r="E3" s="455"/>
      <c r="F3" s="455"/>
      <c r="G3" s="455"/>
      <c r="H3" s="455"/>
      <c r="I3" s="455"/>
      <c r="J3" s="455"/>
      <c r="K3" s="455"/>
      <c r="L3" s="456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57" t="s">
        <v>76</v>
      </c>
      <c r="D4" s="457"/>
      <c r="E4" s="457"/>
      <c r="F4" s="457"/>
      <c r="G4" s="457"/>
      <c r="H4" s="457"/>
      <c r="I4" s="457"/>
      <c r="J4" s="457"/>
      <c r="K4" s="457"/>
      <c r="L4" s="45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2"/>
      <c r="E5" s="412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2"/>
      <c r="E6" s="412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6" t="s">
        <v>28</v>
      </c>
      <c r="B7" s="167"/>
      <c r="C7" s="168" t="s">
        <v>29</v>
      </c>
      <c r="D7" s="168" t="s">
        <v>30</v>
      </c>
      <c r="E7" s="168" t="s">
        <v>31</v>
      </c>
      <c r="F7" s="168" t="s">
        <v>4</v>
      </c>
      <c r="G7" s="168" t="s">
        <v>5</v>
      </c>
      <c r="H7" s="168" t="s">
        <v>6</v>
      </c>
      <c r="I7" s="168" t="s">
        <v>7</v>
      </c>
      <c r="J7" s="168" t="s">
        <v>54</v>
      </c>
      <c r="K7" s="190" t="s">
        <v>32</v>
      </c>
      <c r="L7" s="191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89"/>
      <c r="B8" s="126"/>
      <c r="C8" s="412"/>
      <c r="D8" s="412"/>
      <c r="E8" s="412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5" t="s">
        <v>45</v>
      </c>
      <c r="C9" s="258"/>
      <c r="D9" s="86"/>
      <c r="E9" s="86"/>
      <c r="F9" s="232"/>
      <c r="G9" s="232"/>
      <c r="H9" s="86"/>
      <c r="I9" s="86"/>
      <c r="J9" s="232"/>
      <c r="K9" s="164"/>
      <c r="L9" s="19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6"/>
      <c r="B10" s="170"/>
      <c r="C10" s="413" t="s">
        <v>60</v>
      </c>
      <c r="D10" s="403"/>
      <c r="E10" s="403"/>
      <c r="F10" s="266"/>
      <c r="G10" s="173"/>
      <c r="H10" s="174"/>
      <c r="I10" s="171"/>
      <c r="J10" s="266"/>
      <c r="K10" s="193"/>
      <c r="L10" s="227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s="16" customFormat="1" ht="15" customHeight="1">
      <c r="A11" s="134" t="s">
        <v>64</v>
      </c>
      <c r="B11" s="106"/>
      <c r="C11" s="145"/>
      <c r="D11" s="145"/>
      <c r="E11" s="145"/>
      <c r="F11" s="95"/>
      <c r="G11" s="125"/>
      <c r="H11" s="57"/>
      <c r="I11" s="57"/>
      <c r="K11" s="288"/>
      <c r="L11" s="19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</row>
    <row r="12" spans="1:24" s="30" customFormat="1" ht="15" customHeight="1">
      <c r="A12" s="176"/>
      <c r="B12" s="177"/>
      <c r="C12" s="413" t="s">
        <v>33</v>
      </c>
      <c r="D12" s="403"/>
      <c r="E12" s="403"/>
      <c r="F12" s="266"/>
      <c r="G12" s="173"/>
      <c r="H12" s="174"/>
      <c r="I12" s="171"/>
      <c r="J12" s="266"/>
      <c r="K12" s="266"/>
      <c r="L12" s="269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33" customFormat="1" ht="15.75" customHeight="1">
      <c r="A13" s="89" t="s">
        <v>91</v>
      </c>
      <c r="B13" s="281"/>
      <c r="C13" s="406">
        <v>43429</v>
      </c>
      <c r="D13" s="406">
        <v>43429</v>
      </c>
      <c r="E13" s="406">
        <v>43442</v>
      </c>
      <c r="F13" s="272">
        <v>22070000</v>
      </c>
      <c r="G13" s="272"/>
      <c r="H13" s="57" t="s">
        <v>86</v>
      </c>
      <c r="I13" s="57" t="s">
        <v>92</v>
      </c>
      <c r="K13" s="232"/>
      <c r="L13" s="108" t="s">
        <v>84</v>
      </c>
      <c r="M13" s="328"/>
    </row>
    <row r="14" spans="1:24" s="30" customFormat="1" ht="15" customHeight="1">
      <c r="A14" s="89"/>
      <c r="B14" s="281"/>
      <c r="C14" s="406"/>
      <c r="D14" s="406"/>
      <c r="E14" s="404"/>
      <c r="F14" s="272"/>
      <c r="G14" s="272"/>
      <c r="H14" s="57"/>
      <c r="I14" s="57"/>
      <c r="J14" s="57"/>
      <c r="K14" s="201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2"/>
      <c r="C15" s="414"/>
      <c r="D15" s="404"/>
      <c r="E15" s="404"/>
      <c r="F15" s="272"/>
      <c r="G15" s="272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5" t="s">
        <v>55</v>
      </c>
      <c r="C16" s="258"/>
      <c r="D16" s="86"/>
      <c r="E16" s="86"/>
      <c r="F16" s="232"/>
      <c r="G16" s="232"/>
      <c r="H16" s="86"/>
      <c r="I16" s="86"/>
      <c r="J16" s="232"/>
      <c r="K16" s="164"/>
      <c r="L16" s="19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6"/>
      <c r="B17" s="170"/>
      <c r="C17" s="413" t="s">
        <v>50</v>
      </c>
      <c r="D17" s="403"/>
      <c r="E17" s="403"/>
      <c r="F17" s="266"/>
      <c r="G17" s="173"/>
      <c r="H17" s="174"/>
      <c r="I17" s="171"/>
      <c r="J17" s="266"/>
      <c r="K17" s="193"/>
      <c r="L17" s="19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6" customFormat="1" ht="15" customHeight="1">
      <c r="A18" s="134" t="s">
        <v>64</v>
      </c>
      <c r="B18" s="106"/>
      <c r="C18" s="145"/>
      <c r="D18" s="145"/>
      <c r="E18" s="145"/>
      <c r="F18" s="95"/>
      <c r="G18" s="125"/>
      <c r="H18" s="57"/>
      <c r="I18" s="57"/>
      <c r="K18" s="288"/>
      <c r="L18" s="19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</row>
    <row r="19" spans="1:13" s="236" customFormat="1" ht="15.75" customHeight="1">
      <c r="A19" s="89"/>
      <c r="B19" s="281"/>
      <c r="C19" s="406"/>
      <c r="D19" s="406"/>
      <c r="E19" s="406"/>
      <c r="F19" s="272"/>
      <c r="G19" s="272"/>
      <c r="H19" s="57"/>
      <c r="I19" s="57"/>
      <c r="J19" s="235"/>
      <c r="K19" s="235"/>
      <c r="L19" s="108"/>
      <c r="M19" s="275"/>
    </row>
    <row r="20" spans="1:24" s="61" customFormat="1" ht="15" customHeight="1">
      <c r="A20" s="89"/>
      <c r="B20" s="175" t="s">
        <v>46</v>
      </c>
      <c r="C20" s="258"/>
      <c r="D20" s="86"/>
      <c r="E20" s="86"/>
      <c r="F20" s="232"/>
      <c r="G20" s="232"/>
      <c r="H20" s="86"/>
      <c r="I20" s="86"/>
      <c r="J20" s="232"/>
      <c r="K20" s="164"/>
      <c r="L20" s="194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6"/>
      <c r="B21" s="170"/>
      <c r="C21" s="413" t="s">
        <v>60</v>
      </c>
      <c r="D21" s="403"/>
      <c r="E21" s="403"/>
      <c r="F21" s="266"/>
      <c r="G21" s="173"/>
      <c r="H21" s="174"/>
      <c r="I21" s="171"/>
      <c r="J21" s="266"/>
      <c r="K21" s="193"/>
      <c r="L21" s="19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33" customFormat="1" ht="15.75" customHeight="1">
      <c r="A22" s="89" t="s">
        <v>124</v>
      </c>
      <c r="B22" s="281"/>
      <c r="C22" s="406">
        <v>43427</v>
      </c>
      <c r="D22" s="406">
        <v>43432</v>
      </c>
      <c r="E22" s="406">
        <v>43438</v>
      </c>
      <c r="F22" s="272"/>
      <c r="G22" s="272">
        <v>31500000</v>
      </c>
      <c r="H22" s="57" t="s">
        <v>9</v>
      </c>
      <c r="I22" s="57" t="s">
        <v>11</v>
      </c>
      <c r="K22" s="232"/>
      <c r="L22" s="108" t="s">
        <v>67</v>
      </c>
      <c r="M22" s="328"/>
    </row>
    <row r="23" spans="1:13" s="33" customFormat="1" ht="15.75" customHeight="1">
      <c r="A23" s="89" t="s">
        <v>104</v>
      </c>
      <c r="B23" s="281"/>
      <c r="C23" s="406">
        <v>43433</v>
      </c>
      <c r="D23" s="406">
        <v>43439</v>
      </c>
      <c r="E23" s="406">
        <v>43443</v>
      </c>
      <c r="F23" s="272"/>
      <c r="G23" s="272">
        <v>33000000</v>
      </c>
      <c r="H23" s="57" t="s">
        <v>9</v>
      </c>
      <c r="I23" s="57" t="s">
        <v>87</v>
      </c>
      <c r="K23" s="232"/>
      <c r="L23" s="108" t="s">
        <v>15</v>
      </c>
      <c r="M23" s="328"/>
    </row>
    <row r="24" spans="1:24" s="16" customFormat="1" ht="15.75" customHeight="1">
      <c r="A24" s="176"/>
      <c r="B24" s="177"/>
      <c r="C24" s="413" t="s">
        <v>33</v>
      </c>
      <c r="D24" s="403"/>
      <c r="E24" s="403"/>
      <c r="F24" s="266"/>
      <c r="G24" s="173"/>
      <c r="H24" s="174"/>
      <c r="I24" s="171"/>
      <c r="J24" s="266"/>
      <c r="K24" s="266"/>
      <c r="L24" s="26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134" t="s">
        <v>64</v>
      </c>
      <c r="B25" s="106"/>
      <c r="C25" s="145"/>
      <c r="D25" s="145"/>
      <c r="E25" s="145"/>
      <c r="F25" s="95"/>
      <c r="G25" s="125"/>
      <c r="H25" s="57"/>
      <c r="I25" s="57"/>
      <c r="K25" s="288"/>
      <c r="L25" s="19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6" customFormat="1" ht="15" customHeight="1">
      <c r="A26" s="89"/>
      <c r="B26" s="106"/>
      <c r="C26" s="145"/>
      <c r="D26" s="145"/>
      <c r="E26" s="145"/>
      <c r="F26" s="95"/>
      <c r="G26" s="125"/>
      <c r="H26" s="57"/>
      <c r="I26" s="57"/>
      <c r="K26" s="288"/>
      <c r="L26" s="10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 customHeight="1">
      <c r="A27" s="89"/>
      <c r="B27" s="288"/>
      <c r="C27" s="415"/>
      <c r="D27" s="293"/>
      <c r="E27" s="57"/>
      <c r="F27" s="288"/>
      <c r="G27" s="303"/>
      <c r="H27" s="93"/>
      <c r="I27" s="93"/>
      <c r="J27" s="288"/>
      <c r="K27" s="288"/>
      <c r="L27" s="10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89"/>
      <c r="B28" s="175" t="s">
        <v>48</v>
      </c>
      <c r="C28" s="258"/>
      <c r="D28" s="86"/>
      <c r="E28" s="86"/>
      <c r="F28" s="232"/>
      <c r="G28" s="232"/>
      <c r="H28" s="86"/>
      <c r="I28" s="86"/>
      <c r="J28" s="232"/>
      <c r="K28" s="164"/>
      <c r="L28" s="194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61" customFormat="1" ht="15" customHeight="1">
      <c r="A29" s="176"/>
      <c r="B29" s="170"/>
      <c r="C29" s="413" t="s">
        <v>50</v>
      </c>
      <c r="D29" s="403"/>
      <c r="E29" s="403"/>
      <c r="F29" s="266"/>
      <c r="G29" s="173"/>
      <c r="H29" s="174"/>
      <c r="I29" s="171"/>
      <c r="J29" s="266"/>
      <c r="K29" s="193"/>
      <c r="L29" s="192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12" s="33" customFormat="1" ht="15" customHeight="1">
      <c r="A30" s="134" t="s">
        <v>64</v>
      </c>
      <c r="B30" s="123"/>
      <c r="C30" s="34"/>
      <c r="D30" s="34"/>
      <c r="E30" s="416"/>
      <c r="F30" s="123"/>
      <c r="G30" s="123"/>
      <c r="H30" s="123"/>
      <c r="I30" s="123"/>
      <c r="J30" s="123"/>
      <c r="K30" s="123"/>
      <c r="L30" s="131"/>
    </row>
    <row r="31" spans="1:24" ht="15" customHeight="1">
      <c r="A31" s="89"/>
      <c r="B31" s="232"/>
      <c r="C31" s="86"/>
      <c r="D31" s="86"/>
      <c r="E31" s="417"/>
      <c r="F31" s="232"/>
      <c r="G31" s="232"/>
      <c r="H31" s="232"/>
      <c r="I31" s="232"/>
      <c r="J31" s="232"/>
      <c r="K31" s="232"/>
      <c r="L31" s="12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s="31" customFormat="1" ht="15" customHeight="1">
      <c r="A32" s="89"/>
      <c r="B32" s="175" t="s">
        <v>12</v>
      </c>
      <c r="C32" s="258"/>
      <c r="D32" s="86"/>
      <c r="E32" s="86"/>
      <c r="F32" s="232"/>
      <c r="G32" s="232"/>
      <c r="H32" s="86"/>
      <c r="I32" s="86"/>
      <c r="J32" s="232"/>
      <c r="K32" s="164"/>
      <c r="L32" s="194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31" customFormat="1" ht="15" customHeight="1">
      <c r="A33" s="176"/>
      <c r="B33" s="170"/>
      <c r="C33" s="413" t="s">
        <v>34</v>
      </c>
      <c r="D33" s="403"/>
      <c r="E33" s="403"/>
      <c r="F33" s="266"/>
      <c r="G33" s="173"/>
      <c r="H33" s="174"/>
      <c r="I33" s="171"/>
      <c r="J33" s="266"/>
      <c r="K33" s="193"/>
      <c r="L33" s="192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</row>
    <row r="34" spans="1:13" s="33" customFormat="1" ht="15.75" customHeight="1">
      <c r="A34" s="89" t="s">
        <v>95</v>
      </c>
      <c r="B34" s="281"/>
      <c r="C34" s="406">
        <v>43430</v>
      </c>
      <c r="D34" s="406">
        <v>43433</v>
      </c>
      <c r="E34" s="406">
        <v>43435</v>
      </c>
      <c r="F34" s="429"/>
      <c r="G34" s="272">
        <v>35000000</v>
      </c>
      <c r="H34" s="57" t="s">
        <v>9</v>
      </c>
      <c r="I34" s="57" t="s">
        <v>96</v>
      </c>
      <c r="K34" s="232"/>
      <c r="L34" s="108" t="s">
        <v>66</v>
      </c>
      <c r="M34" s="328"/>
    </row>
    <row r="35" spans="1:13" s="33" customFormat="1" ht="15.75" customHeight="1">
      <c r="A35" s="89" t="s">
        <v>97</v>
      </c>
      <c r="B35" s="281"/>
      <c r="C35" s="406">
        <v>43437</v>
      </c>
      <c r="D35" s="406">
        <v>43438</v>
      </c>
      <c r="E35" s="406">
        <v>43439</v>
      </c>
      <c r="F35" s="431"/>
      <c r="G35" s="272">
        <v>43750000</v>
      </c>
      <c r="H35" s="57" t="s">
        <v>9</v>
      </c>
      <c r="I35" s="57" t="s">
        <v>93</v>
      </c>
      <c r="K35" s="232"/>
      <c r="L35" s="108" t="s">
        <v>108</v>
      </c>
      <c r="M35" s="328"/>
    </row>
    <row r="36" spans="1:13" s="33" customFormat="1" ht="15.75" customHeight="1">
      <c r="A36" s="89" t="s">
        <v>100</v>
      </c>
      <c r="B36" s="281"/>
      <c r="C36" s="406">
        <v>43438</v>
      </c>
      <c r="D36" s="406">
        <v>43440</v>
      </c>
      <c r="E36" s="406">
        <v>43442</v>
      </c>
      <c r="F36" s="431"/>
      <c r="G36" s="272">
        <v>80809000</v>
      </c>
      <c r="H36" s="57" t="s">
        <v>9</v>
      </c>
      <c r="I36" s="57" t="s">
        <v>11</v>
      </c>
      <c r="K36" s="232"/>
      <c r="L36" s="108" t="s">
        <v>81</v>
      </c>
      <c r="M36" s="328"/>
    </row>
    <row r="37" spans="1:24" s="60" customFormat="1" ht="12.75" customHeight="1">
      <c r="A37" s="176"/>
      <c r="B37" s="177"/>
      <c r="C37" s="413" t="s">
        <v>43</v>
      </c>
      <c r="D37" s="403"/>
      <c r="E37" s="403"/>
      <c r="F37" s="266"/>
      <c r="G37" s="173"/>
      <c r="H37" s="174"/>
      <c r="I37" s="171"/>
      <c r="J37" s="266"/>
      <c r="K37" s="266"/>
      <c r="L37" s="269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</row>
    <row r="38" spans="1:13" s="33" customFormat="1" ht="15.75" customHeight="1">
      <c r="A38" s="89" t="s">
        <v>101</v>
      </c>
      <c r="B38" s="281"/>
      <c r="C38" s="406">
        <v>43433</v>
      </c>
      <c r="D38" s="406">
        <v>43434</v>
      </c>
      <c r="E38" s="406">
        <v>43437</v>
      </c>
      <c r="F38" s="431"/>
      <c r="G38" s="272">
        <v>61000000</v>
      </c>
      <c r="H38" s="57" t="s">
        <v>9</v>
      </c>
      <c r="I38" s="57" t="s">
        <v>109</v>
      </c>
      <c r="K38" s="232"/>
      <c r="L38" s="108" t="s">
        <v>102</v>
      </c>
      <c r="M38" s="328"/>
    </row>
    <row r="39" spans="1:13" s="33" customFormat="1" ht="15.75" customHeight="1">
      <c r="A39" s="89" t="s">
        <v>113</v>
      </c>
      <c r="B39" s="281"/>
      <c r="C39" s="406">
        <v>43437</v>
      </c>
      <c r="D39" s="406">
        <v>43438</v>
      </c>
      <c r="E39" s="406">
        <v>43439</v>
      </c>
      <c r="F39" s="431"/>
      <c r="G39" s="272">
        <v>32888000</v>
      </c>
      <c r="H39" s="57" t="s">
        <v>9</v>
      </c>
      <c r="I39" s="57" t="s">
        <v>93</v>
      </c>
      <c r="K39" s="232"/>
      <c r="L39" s="108" t="s">
        <v>94</v>
      </c>
      <c r="M39" s="328"/>
    </row>
    <row r="40" spans="1:24" s="60" customFormat="1" ht="12.75" customHeight="1">
      <c r="A40" s="176"/>
      <c r="B40" s="177"/>
      <c r="C40" s="413" t="s">
        <v>39</v>
      </c>
      <c r="D40" s="403"/>
      <c r="E40" s="403"/>
      <c r="F40" s="266"/>
      <c r="G40" s="173"/>
      <c r="H40" s="174"/>
      <c r="I40" s="171"/>
      <c r="J40" s="266"/>
      <c r="K40" s="266"/>
      <c r="L40" s="269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24" s="60" customFormat="1" ht="12.75" customHeight="1">
      <c r="A41" s="205" t="s">
        <v>64</v>
      </c>
      <c r="B41" s="130"/>
      <c r="C41" s="121"/>
      <c r="D41" s="121"/>
      <c r="E41" s="418"/>
      <c r="F41" s="130"/>
      <c r="G41" s="129"/>
      <c r="H41" s="121"/>
      <c r="I41" s="121"/>
      <c r="J41" s="232"/>
      <c r="K41" s="130"/>
      <c r="L41" s="228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1:24" s="61" customFormat="1" ht="15" customHeight="1">
      <c r="A42" s="176"/>
      <c r="B42" s="177"/>
      <c r="C42" s="413" t="s">
        <v>65</v>
      </c>
      <c r="D42" s="403"/>
      <c r="E42" s="403"/>
      <c r="F42" s="266"/>
      <c r="G42" s="173"/>
      <c r="H42" s="174"/>
      <c r="I42" s="171"/>
      <c r="J42" s="266"/>
      <c r="K42" s="266"/>
      <c r="L42" s="269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13" s="33" customFormat="1" ht="15.75" customHeight="1">
      <c r="A43" s="89" t="s">
        <v>95</v>
      </c>
      <c r="B43" s="281"/>
      <c r="C43" s="406">
        <v>43430</v>
      </c>
      <c r="D43" s="406">
        <v>43430</v>
      </c>
      <c r="E43" s="406">
        <v>43432</v>
      </c>
      <c r="F43" s="431"/>
      <c r="G43" s="272">
        <v>20000000</v>
      </c>
      <c r="H43" s="57" t="s">
        <v>9</v>
      </c>
      <c r="I43" s="57" t="s">
        <v>96</v>
      </c>
      <c r="K43" s="232"/>
      <c r="L43" s="108" t="s">
        <v>66</v>
      </c>
      <c r="M43" s="328"/>
    </row>
    <row r="44" spans="1:24" s="61" customFormat="1" ht="14.25" customHeight="1">
      <c r="A44" s="176"/>
      <c r="B44" s="177"/>
      <c r="C44" s="413" t="s">
        <v>17</v>
      </c>
      <c r="D44" s="403"/>
      <c r="E44" s="403"/>
      <c r="F44" s="266"/>
      <c r="G44" s="173"/>
      <c r="H44" s="174"/>
      <c r="I44" s="171"/>
      <c r="J44" s="266"/>
      <c r="K44" s="266"/>
      <c r="L44" s="269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s="61" customFormat="1" ht="15" customHeight="1">
      <c r="A45" s="205" t="s">
        <v>64</v>
      </c>
      <c r="B45" s="130"/>
      <c r="C45" s="121"/>
      <c r="D45" s="121"/>
      <c r="E45" s="418"/>
      <c r="F45" s="130"/>
      <c r="G45" s="129"/>
      <c r="H45" s="121"/>
      <c r="I45" s="121"/>
      <c r="J45" s="232"/>
      <c r="K45" s="130"/>
      <c r="L45" s="228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24" s="61" customFormat="1" ht="15" customHeight="1">
      <c r="A46" s="176"/>
      <c r="B46" s="177"/>
      <c r="C46" s="413" t="s">
        <v>72</v>
      </c>
      <c r="D46" s="403"/>
      <c r="E46" s="403"/>
      <c r="F46" s="266"/>
      <c r="G46" s="173"/>
      <c r="H46" s="174"/>
      <c r="I46" s="171"/>
      <c r="J46" s="266"/>
      <c r="K46" s="266"/>
      <c r="L46" s="269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13" s="33" customFormat="1" ht="15.75" customHeight="1">
      <c r="A47" s="89" t="s">
        <v>113</v>
      </c>
      <c r="B47" s="281"/>
      <c r="C47" s="406">
        <v>43437</v>
      </c>
      <c r="D47" s="406">
        <v>43437</v>
      </c>
      <c r="E47" s="406">
        <v>43438</v>
      </c>
      <c r="F47" s="429"/>
      <c r="G47" s="272">
        <v>15512000</v>
      </c>
      <c r="H47" s="57" t="s">
        <v>9</v>
      </c>
      <c r="I47" s="57" t="s">
        <v>93</v>
      </c>
      <c r="K47" s="232"/>
      <c r="L47" s="108" t="s">
        <v>94</v>
      </c>
      <c r="M47" s="328"/>
    </row>
    <row r="48" spans="1:24" s="61" customFormat="1" ht="15">
      <c r="A48" s="176"/>
      <c r="B48" s="177"/>
      <c r="C48" s="413" t="s">
        <v>19</v>
      </c>
      <c r="D48" s="403"/>
      <c r="E48" s="403"/>
      <c r="F48" s="266"/>
      <c r="G48" s="173"/>
      <c r="H48" s="174"/>
      <c r="I48" s="171"/>
      <c r="J48" s="266"/>
      <c r="K48" s="266"/>
      <c r="L48" s="269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 s="61" customFormat="1" ht="15" customHeight="1">
      <c r="A49" s="134" t="s">
        <v>64</v>
      </c>
      <c r="B49" s="385"/>
      <c r="C49" s="419"/>
      <c r="D49" s="419"/>
      <c r="E49" s="420"/>
      <c r="F49" s="161"/>
      <c r="G49" s="161"/>
      <c r="H49" s="161"/>
      <c r="I49" s="161"/>
      <c r="J49" s="161"/>
      <c r="K49" s="161"/>
      <c r="L49" s="162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24" s="61" customFormat="1" ht="15" customHeight="1">
      <c r="A50" s="134"/>
      <c r="B50" s="385"/>
      <c r="C50" s="419"/>
      <c r="D50" s="419"/>
      <c r="E50" s="420"/>
      <c r="F50" s="161"/>
      <c r="G50" s="161"/>
      <c r="H50" s="161"/>
      <c r="I50" s="161"/>
      <c r="J50" s="161"/>
      <c r="K50" s="161"/>
      <c r="L50" s="162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s="61" customFormat="1" ht="15" customHeight="1">
      <c r="A51" s="89"/>
      <c r="B51" s="175" t="s">
        <v>41</v>
      </c>
      <c r="C51" s="258"/>
      <c r="D51" s="86"/>
      <c r="E51" s="86"/>
      <c r="F51" s="232"/>
      <c r="G51" s="232"/>
      <c r="H51" s="86"/>
      <c r="I51" s="86"/>
      <c r="J51" s="232"/>
      <c r="K51" s="164"/>
      <c r="L51" s="194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s="61" customFormat="1" ht="15" customHeight="1">
      <c r="A52" s="176"/>
      <c r="B52" s="170"/>
      <c r="C52" s="413" t="s">
        <v>20</v>
      </c>
      <c r="D52" s="403"/>
      <c r="E52" s="403"/>
      <c r="F52" s="266"/>
      <c r="G52" s="173"/>
      <c r="H52" s="174"/>
      <c r="I52" s="171"/>
      <c r="J52" s="266"/>
      <c r="K52" s="193"/>
      <c r="L52" s="227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13" s="61" customFormat="1" ht="15" customHeight="1">
      <c r="A53" s="134" t="s">
        <v>64</v>
      </c>
      <c r="B53" s="232"/>
      <c r="C53" s="414"/>
      <c r="D53" s="404"/>
      <c r="E53" s="404"/>
      <c r="F53" s="95"/>
      <c r="G53" s="95"/>
      <c r="H53" s="14"/>
      <c r="I53" s="97"/>
      <c r="J53" s="123"/>
      <c r="K53" s="301"/>
      <c r="L53" s="231"/>
      <c r="M53" s="275"/>
    </row>
    <row r="54" spans="1:24" s="61" customFormat="1" ht="15" customHeight="1">
      <c r="A54" s="176"/>
      <c r="B54" s="177"/>
      <c r="C54" s="413" t="s">
        <v>21</v>
      </c>
      <c r="D54" s="403"/>
      <c r="E54" s="403"/>
      <c r="F54" s="266"/>
      <c r="G54" s="173"/>
      <c r="H54" s="174"/>
      <c r="I54" s="171"/>
      <c r="J54" s="266"/>
      <c r="K54" s="266"/>
      <c r="L54" s="269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13" s="33" customFormat="1" ht="15.75" customHeight="1">
      <c r="A55" s="89" t="s">
        <v>99</v>
      </c>
      <c r="B55" s="281"/>
      <c r="C55" s="406">
        <v>43433</v>
      </c>
      <c r="D55" s="406">
        <v>43435</v>
      </c>
      <c r="E55" s="406">
        <v>43437</v>
      </c>
      <c r="F55" s="431"/>
      <c r="G55" s="272">
        <v>32200000</v>
      </c>
      <c r="H55" s="57" t="s">
        <v>9</v>
      </c>
      <c r="I55" s="57" t="s">
        <v>117</v>
      </c>
      <c r="K55" s="232"/>
      <c r="L55" s="108" t="s">
        <v>77</v>
      </c>
      <c r="M55" s="328"/>
    </row>
    <row r="56" spans="1:13" s="33" customFormat="1" ht="15.75" customHeight="1">
      <c r="A56" s="89" t="s">
        <v>126</v>
      </c>
      <c r="B56" s="281"/>
      <c r="C56" s="406">
        <v>43440</v>
      </c>
      <c r="D56" s="406">
        <v>43441</v>
      </c>
      <c r="E56" s="406">
        <v>43442</v>
      </c>
      <c r="F56" s="431"/>
      <c r="G56" s="272">
        <v>21210000</v>
      </c>
      <c r="H56" s="57" t="s">
        <v>9</v>
      </c>
      <c r="I56" s="57" t="s">
        <v>11</v>
      </c>
      <c r="K56" s="232"/>
      <c r="L56" s="108" t="s">
        <v>67</v>
      </c>
      <c r="M56" s="328"/>
    </row>
    <row r="57" spans="1:24" s="61" customFormat="1" ht="15">
      <c r="A57" s="176"/>
      <c r="B57" s="177"/>
      <c r="C57" s="413" t="s">
        <v>58</v>
      </c>
      <c r="D57" s="403"/>
      <c r="E57" s="403"/>
      <c r="F57" s="266"/>
      <c r="G57" s="173"/>
      <c r="H57" s="174"/>
      <c r="I57" s="171"/>
      <c r="J57" s="266"/>
      <c r="K57" s="266"/>
      <c r="L57" s="269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ht="15" customHeight="1">
      <c r="A58" s="134" t="s">
        <v>64</v>
      </c>
      <c r="B58" s="232"/>
      <c r="C58" s="421"/>
      <c r="D58" s="14"/>
      <c r="E58" s="14"/>
      <c r="F58" s="232"/>
      <c r="G58" s="95"/>
      <c r="H58" s="14"/>
      <c r="I58" s="97"/>
      <c r="J58" s="293"/>
      <c r="K58" s="232"/>
      <c r="L58" s="196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61" customFormat="1" ht="15" customHeight="1">
      <c r="A59" s="176"/>
      <c r="B59" s="177"/>
      <c r="C59" s="413" t="s">
        <v>22</v>
      </c>
      <c r="D59" s="403"/>
      <c r="E59" s="403"/>
      <c r="F59" s="266"/>
      <c r="G59" s="173"/>
      <c r="H59" s="174"/>
      <c r="I59" s="171"/>
      <c r="J59" s="266"/>
      <c r="K59" s="266"/>
      <c r="L59" s="269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13" s="61" customFormat="1" ht="15" customHeight="1">
      <c r="A60" s="134" t="s">
        <v>64</v>
      </c>
      <c r="B60" s="232"/>
      <c r="C60" s="414"/>
      <c r="D60" s="404"/>
      <c r="E60" s="404"/>
      <c r="F60" s="95"/>
      <c r="G60" s="95"/>
      <c r="H60" s="14"/>
      <c r="I60" s="97"/>
      <c r="J60" s="123"/>
      <c r="K60" s="301"/>
      <c r="L60" s="231"/>
      <c r="M60" s="275"/>
    </row>
    <row r="61" spans="1:24" ht="15" customHeight="1">
      <c r="A61" s="176"/>
      <c r="B61" s="177"/>
      <c r="C61" s="413" t="s">
        <v>51</v>
      </c>
      <c r="D61" s="403"/>
      <c r="E61" s="403"/>
      <c r="F61" s="266"/>
      <c r="G61" s="173"/>
      <c r="H61" s="174"/>
      <c r="I61" s="171"/>
      <c r="J61" s="266"/>
      <c r="K61" s="225"/>
      <c r="L61" s="207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ht="15" customHeight="1">
      <c r="A62" s="134" t="s">
        <v>64</v>
      </c>
      <c r="B62" s="232"/>
      <c r="C62" s="414"/>
      <c r="D62" s="404"/>
      <c r="E62" s="404"/>
      <c r="F62" s="95"/>
      <c r="G62" s="95"/>
      <c r="H62" s="14"/>
      <c r="I62" s="97"/>
      <c r="J62" s="123"/>
      <c r="K62" s="226"/>
      <c r="L62" s="208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ht="15" customHeight="1">
      <c r="A63" s="176"/>
      <c r="B63" s="177"/>
      <c r="C63" s="413" t="s">
        <v>35</v>
      </c>
      <c r="D63" s="403"/>
      <c r="E63" s="403"/>
      <c r="F63" s="266"/>
      <c r="G63" s="173"/>
      <c r="H63" s="174"/>
      <c r="I63" s="171"/>
      <c r="J63" s="266"/>
      <c r="K63" s="266"/>
      <c r="L63" s="207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13" s="61" customFormat="1" ht="15" customHeight="1">
      <c r="A64" s="134" t="s">
        <v>64</v>
      </c>
      <c r="B64" s="232"/>
      <c r="C64" s="414"/>
      <c r="D64" s="404"/>
      <c r="E64" s="404"/>
      <c r="F64" s="95"/>
      <c r="G64" s="95"/>
      <c r="H64" s="14"/>
      <c r="I64" s="97"/>
      <c r="J64" s="123"/>
      <c r="K64" s="301"/>
      <c r="L64" s="231"/>
      <c r="M64" s="159"/>
    </row>
    <row r="65" spans="1:24" s="61" customFormat="1" ht="15" customHeight="1">
      <c r="A65" s="176"/>
      <c r="B65" s="177"/>
      <c r="C65" s="413" t="s">
        <v>79</v>
      </c>
      <c r="D65" s="403"/>
      <c r="E65" s="403"/>
      <c r="F65" s="266"/>
      <c r="G65" s="173"/>
      <c r="H65" s="174"/>
      <c r="I65" s="171"/>
      <c r="J65" s="266"/>
      <c r="K65" s="266"/>
      <c r="L65" s="269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13" s="401" customFormat="1" ht="15" customHeight="1">
      <c r="A66" s="149" t="s">
        <v>64</v>
      </c>
      <c r="B66" s="235"/>
      <c r="C66" s="422"/>
      <c r="D66" s="404"/>
      <c r="E66" s="404"/>
      <c r="F66" s="294"/>
      <c r="H66" s="14"/>
      <c r="I66" s="293"/>
      <c r="J66" s="235"/>
      <c r="K66" s="235"/>
      <c r="L66" s="108"/>
      <c r="M66" s="275"/>
    </row>
    <row r="67" spans="1:24" ht="15" customHeight="1">
      <c r="A67" s="176"/>
      <c r="B67" s="177"/>
      <c r="C67" s="413" t="s">
        <v>36</v>
      </c>
      <c r="D67" s="403"/>
      <c r="E67" s="403"/>
      <c r="F67" s="266"/>
      <c r="G67" s="173"/>
      <c r="H67" s="174"/>
      <c r="I67" s="171"/>
      <c r="J67" s="266"/>
      <c r="K67" s="266"/>
      <c r="L67" s="269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ht="15" customHeight="1">
      <c r="A68" s="134" t="s">
        <v>64</v>
      </c>
      <c r="B68" s="15"/>
      <c r="C68" s="14"/>
      <c r="D68" s="423"/>
      <c r="E68" s="14"/>
      <c r="F68" s="95"/>
      <c r="G68" s="18"/>
      <c r="H68" s="14"/>
      <c r="I68" s="14"/>
      <c r="J68" s="232"/>
      <c r="K68" s="232"/>
      <c r="L68" s="118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" customHeight="1">
      <c r="A69" s="176"/>
      <c r="B69" s="177"/>
      <c r="C69" s="413" t="s">
        <v>37</v>
      </c>
      <c r="D69" s="403"/>
      <c r="E69" s="403"/>
      <c r="F69" s="266"/>
      <c r="G69" s="173"/>
      <c r="H69" s="174"/>
      <c r="I69" s="171"/>
      <c r="J69" s="266"/>
      <c r="K69" s="266"/>
      <c r="L69" s="269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ht="15" customHeight="1">
      <c r="A70" s="134" t="s">
        <v>64</v>
      </c>
      <c r="B70" s="232"/>
      <c r="C70" s="86"/>
      <c r="D70" s="86"/>
      <c r="E70" s="417"/>
      <c r="F70" s="232"/>
      <c r="G70" s="232"/>
      <c r="H70" s="232"/>
      <c r="I70" s="232"/>
      <c r="J70" s="232"/>
      <c r="K70" s="232"/>
      <c r="L70" s="127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ht="15" customHeight="1">
      <c r="A71" s="176"/>
      <c r="B71" s="177"/>
      <c r="C71" s="413" t="s">
        <v>38</v>
      </c>
      <c r="D71" s="403"/>
      <c r="E71" s="403"/>
      <c r="F71" s="266"/>
      <c r="G71" s="173"/>
      <c r="H71" s="174"/>
      <c r="I71" s="171"/>
      <c r="J71" s="266"/>
      <c r="K71" s="266"/>
      <c r="L71" s="269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 customHeight="1">
      <c r="A72" s="134" t="s">
        <v>64</v>
      </c>
      <c r="B72" s="232"/>
      <c r="C72" s="86"/>
      <c r="D72" s="86"/>
      <c r="E72" s="417"/>
      <c r="F72" s="232"/>
      <c r="G72" s="232"/>
      <c r="H72" s="232"/>
      <c r="I72" s="232"/>
      <c r="J72" s="232"/>
      <c r="K72" s="232"/>
      <c r="L72" s="10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ht="15" customHeight="1">
      <c r="A73" s="176"/>
      <c r="B73" s="177"/>
      <c r="C73" s="413" t="s">
        <v>23</v>
      </c>
      <c r="D73" s="403"/>
      <c r="E73" s="403"/>
      <c r="F73" s="266"/>
      <c r="G73" s="173"/>
      <c r="H73" s="174"/>
      <c r="I73" s="171"/>
      <c r="J73" s="266"/>
      <c r="K73" s="266"/>
      <c r="L73" s="269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13" s="61" customFormat="1" ht="15" customHeight="1">
      <c r="A74" s="134" t="s">
        <v>64</v>
      </c>
      <c r="B74" s="232"/>
      <c r="C74" s="414"/>
      <c r="D74" s="404"/>
      <c r="E74" s="404"/>
      <c r="F74" s="95"/>
      <c r="G74" s="95"/>
      <c r="H74" s="14"/>
      <c r="I74" s="97"/>
      <c r="J74" s="123"/>
      <c r="K74" s="301"/>
      <c r="L74" s="231"/>
      <c r="M74" s="275"/>
    </row>
    <row r="75" spans="1:24" ht="15" customHeight="1">
      <c r="A75" s="163"/>
      <c r="B75" s="116"/>
      <c r="C75" s="424"/>
      <c r="D75" s="424"/>
      <c r="E75" s="424"/>
      <c r="F75" s="223"/>
      <c r="G75" s="116"/>
      <c r="H75" s="116"/>
      <c r="I75" s="116"/>
      <c r="J75" s="116"/>
      <c r="K75" s="202"/>
      <c r="L75" s="20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3:24" ht="15" customHeight="1"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3:24" ht="15" customHeight="1"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3:24" ht="15" customHeight="1"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3:24" ht="15" customHeight="1"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3:24" ht="15" customHeight="1"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3:24" ht="15" customHeight="1"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3:24" ht="15" customHeight="1"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3:24" ht="15" customHeight="1"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3:24" ht="15" customHeight="1"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2:24" ht="15" customHeight="1">
      <c r="L85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2:24" ht="15" customHeight="1">
      <c r="L86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2:24" ht="15" customHeight="1">
      <c r="L87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2:24" ht="15" customHeight="1">
      <c r="L88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2:24" ht="15" customHeight="1">
      <c r="L89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2:24" ht="15" customHeight="1">
      <c r="L90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2:24" ht="15" customHeight="1">
      <c r="L91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2:24" ht="15" customHeight="1">
      <c r="L92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2:24" ht="15" customHeight="1">
      <c r="L9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2:24" ht="15" customHeight="1">
      <c r="L94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2:24" ht="15" customHeight="1">
      <c r="L95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2:24" ht="15" customHeight="1">
      <c r="L96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2:24" ht="15" customHeight="1">
      <c r="L97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2:24" ht="15" customHeight="1">
      <c r="L98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2:24" ht="15" customHeight="1">
      <c r="L99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2:24" ht="15" customHeight="1">
      <c r="L10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2:24" ht="15" customHeight="1">
      <c r="L10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ht="15" customHeight="1">
      <c r="L164"/>
    </row>
    <row r="165" ht="15" customHeight="1">
      <c r="L165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6" max="11" man="1"/>
    <brk id="5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2018-12-12T20:04:32Z</dcterms:modified>
  <cp:category/>
  <cp:version/>
  <cp:contentType/>
  <cp:contentStatus/>
</cp:coreProperties>
</file>