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'BAGGED'!$A$1:$K$94</definedName>
    <definedName name="_xlnm.Print_Area" localSheetId="2">'BULK'!$A$1:$K$115</definedName>
    <definedName name="_xlnm.Print_Area" localSheetId="0">'LINEUP'!$A$1:$K$128</definedName>
    <definedName name="_xlnm.Print_Area" localSheetId="3">'Partial Recap'!$A$1:$L$110</definedName>
  </definedNames>
  <calcPr fullCalcOnLoad="1"/>
</workbook>
</file>

<file path=xl/sharedStrings.xml><?xml version="1.0" encoding="utf-8"?>
<sst xmlns="http://schemas.openxmlformats.org/spreadsheetml/2006/main" count="726" uniqueCount="171">
  <si>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</si>
  <si>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</si>
  <si>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</si>
  <si>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</si>
  <si>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</si>
  <si>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</si>
  <si>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</si>
  <si>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</si>
  <si>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</si>
  <si>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</si>
  <si>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</si>
  <si>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</si>
  <si>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</si>
  <si>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</si>
  <si>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</si>
  <si>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</si>
  <si>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</si>
  <si>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</si>
  <si>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</si>
  <si>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</si>
  <si>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</si>
  <si>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</si>
  <si>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</si>
  <si>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</si>
  <si>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</si>
  <si>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</si>
  <si>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</si>
  <si>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</si>
  <si>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</si>
  <si>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</si>
  <si>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</si>
  <si>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</si>
  <si>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</si>
  <si>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</si>
  <si>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</si>
  <si>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</si>
  <si>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</si>
  <si>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</si>
  <si>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</si>
  <si>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</si>
  <si>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</si>
  <si>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</si>
  <si>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</si>
  <si>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</si>
  <si>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</si>
  <si>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</si>
  <si>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</si>
  <si>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</si>
  <si>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</si>
  <si>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</si>
  <si>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</si>
  <si>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</si>
  <si>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</si>
  <si>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</si>
  <si>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</si>
  <si>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</si>
  <si>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</si>
  <si>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</si>
  <si>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</si>
  <si>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</si>
  <si>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</si>
  <si>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</si>
  <si>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</si>
  <si>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</si>
  <si>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</si>
  <si>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</si>
  <si>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</si>
  <si>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</si>
  <si>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</si>
  <si>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</si>
  <si>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</si>
  <si>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</si>
  <si>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</si>
  <si>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</si>
  <si>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</si>
  <si>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TIPLAM Terminal</t>
  </si>
  <si>
    <t>COPA SHIPPING</t>
  </si>
  <si>
    <t>IRAQ</t>
  </si>
  <si>
    <t>A45</t>
  </si>
  <si>
    <t>CANADA</t>
  </si>
  <si>
    <t>USA</t>
  </si>
  <si>
    <t>JAKARTA, INDONESIA</t>
  </si>
  <si>
    <t>ASR</t>
  </si>
  <si>
    <t>JEDDAH, SAUDI ARABIA</t>
  </si>
  <si>
    <t>BEJAIA, ALGERIA</t>
  </si>
  <si>
    <t>Terminal Açucareiro</t>
  </si>
  <si>
    <t>SUNRISE RAINBOW</t>
  </si>
  <si>
    <t>TAMPA BAY</t>
  </si>
  <si>
    <t>B150</t>
  </si>
  <si>
    <t>YEMEN</t>
  </si>
  <si>
    <t>BOS ANGEL</t>
  </si>
  <si>
    <t>EXPLORER</t>
  </si>
  <si>
    <t>BULK DRACO</t>
  </si>
  <si>
    <t>HANA</t>
  </si>
  <si>
    <t>BAKARA</t>
  </si>
  <si>
    <t>LILA</t>
  </si>
  <si>
    <t>WILLIAMS BRAZIL SUGAR LINE UP EDITION 22.11.2017</t>
  </si>
  <si>
    <t>TAI PROFIT</t>
  </si>
  <si>
    <t>NOLIS</t>
  </si>
  <si>
    <t>ACHILLEAS S</t>
  </si>
  <si>
    <t>MUMBAI, INDIA</t>
  </si>
  <si>
    <t>AFRICAN LOON</t>
  </si>
  <si>
    <t>ARKAS</t>
  </si>
  <si>
    <t>OCEAN EXPORTER</t>
  </si>
  <si>
    <t>01.12</t>
  </si>
  <si>
    <t>VHP IN BAG</t>
  </si>
  <si>
    <t>SUN GLOBE</t>
  </si>
  <si>
    <t>ORIENT TRANSIT</t>
  </si>
  <si>
    <t>WOLVERINE</t>
  </si>
  <si>
    <t>GLOBAL UNITY</t>
  </si>
  <si>
    <t>CORONEL, CHILE</t>
  </si>
  <si>
    <t>ABLY MELODY</t>
  </si>
  <si>
    <t>NAVIGATOR B</t>
  </si>
  <si>
    <t>CHARANA NAREE</t>
  </si>
  <si>
    <t>SAUDI ARABIA / EGYPT</t>
  </si>
  <si>
    <t>ILEKTRA</t>
  </si>
  <si>
    <t>YASA EMRIAN</t>
  </si>
  <si>
    <t>DIMITRIS L</t>
  </si>
  <si>
    <t>MAGIC STRIKER</t>
  </si>
  <si>
    <t>SFL MEADWAY</t>
  </si>
  <si>
    <t>XING SHEN HAI</t>
  </si>
  <si>
    <t>KENNADI</t>
  </si>
  <si>
    <t>IKAN LANDUK</t>
  </si>
  <si>
    <t>GOLDEN DESTINY</t>
  </si>
  <si>
    <t>CONON</t>
  </si>
  <si>
    <t>TINOS</t>
  </si>
  <si>
    <t>FALCON BAY</t>
  </si>
  <si>
    <t>TR CROWN</t>
  </si>
  <si>
    <t>ALGERIA</t>
  </si>
  <si>
    <t>VISAYAS</t>
  </si>
  <si>
    <t>SEXTA</t>
  </si>
  <si>
    <t>TEREOS</t>
  </si>
  <si>
    <t>KENAMAN, MALAYSIA</t>
  </si>
  <si>
    <t>TOMINI HARMONY</t>
  </si>
  <si>
    <t>JEBEL ALI, UAE</t>
  </si>
  <si>
    <t>LAGOS, NIGERIA</t>
  </si>
  <si>
    <t>NOM UK</t>
  </si>
  <si>
    <t>CARAVOS GLORY</t>
  </si>
  <si>
    <t>FEDERAL SPRUCE</t>
  </si>
  <si>
    <t>SS PRIDE</t>
  </si>
  <si>
    <t>LOCH LOMOND</t>
  </si>
  <si>
    <t>TUNISIA</t>
  </si>
  <si>
    <t>SOUTH AFRICA</t>
  </si>
  <si>
    <t>ORIANA C</t>
  </si>
  <si>
    <t>NEMO</t>
  </si>
  <si>
    <t>NORD MANATEE</t>
  </si>
  <si>
    <t>KMARIN ULSAN</t>
  </si>
  <si>
    <t>ALMIRANTE STORNI</t>
  </si>
  <si>
    <t>CASABLANCA, MOROCCO</t>
  </si>
  <si>
    <t>MARINA L</t>
  </si>
  <si>
    <t>NORD ROTTERDAM</t>
  </si>
  <si>
    <t>DESERT SPRING</t>
  </si>
  <si>
    <t>LIVADI</t>
  </si>
  <si>
    <t>NORD POTOMAC</t>
  </si>
  <si>
    <t>GEKI STAR</t>
  </si>
  <si>
    <t>SKOR</t>
  </si>
  <si>
    <t>PARANAGUÁ</t>
  </si>
  <si>
    <t>CASILLO</t>
  </si>
  <si>
    <t>VENEZUELA</t>
  </si>
  <si>
    <t>WEST AFRICA</t>
  </si>
  <si>
    <t>CHITTAGONG, BANGLADESH</t>
  </si>
  <si>
    <t>THERESA HAINAN</t>
  </si>
  <si>
    <t>SOSTAR</t>
  </si>
  <si>
    <t>SUGAR LINE UP edition 03.01.2018</t>
  </si>
  <si>
    <t>WILLIAMS BRAZIL SUGAR LINE UP EDITION 03.01.2018</t>
  </si>
  <si>
    <t>© 2018 Williams Servicos Maritimos Ltda, Brazil</t>
  </si>
  <si>
    <t>PHYTAGORAS</t>
  </si>
  <si>
    <t>VIOLA</t>
  </si>
  <si>
    <t>DIAMOND A</t>
  </si>
  <si>
    <t>SOMALIA</t>
  </si>
  <si>
    <t>DECEMBER 2017 / JANUARY 2018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</si>
</sst>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3">
    <xf numFmtId="0" fontId="0" fillId="0" borderId="0" xfId="0" applyFont="1" applyAlignment="1">
      <alignment/>
    </xf>
    <xf numFmtId="0" fontId="2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5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6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4" xfId="49" applyFont="1" applyFill="1" applyBorder="1">
      <alignment/>
      <protection/>
    </xf>
    <xf numFmtId="0" fontId="14" fillId="0" borderId="14" xfId="49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49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0" fillId="0" borderId="15" xfId="49" applyFont="1" applyBorder="1">
      <alignment/>
      <protection/>
    </xf>
    <xf numFmtId="0" fontId="20" fillId="0" borderId="15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7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49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9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49" applyFont="1" applyFill="1" applyBorder="1" applyAlignment="1">
      <alignment horizontal="center"/>
      <protection/>
    </xf>
    <xf numFmtId="3" fontId="90" fillId="36" borderId="19" xfId="49" applyNumberFormat="1" applyFont="1" applyFill="1" applyBorder="1">
      <alignment/>
      <protection/>
    </xf>
    <xf numFmtId="3" fontId="90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center"/>
      <protection/>
    </xf>
    <xf numFmtId="0" fontId="21" fillId="36" borderId="19" xfId="49" applyFont="1" applyFill="1" applyBorder="1" applyAlignment="1">
      <alignment horizontal="center"/>
      <protection/>
    </xf>
    <xf numFmtId="3" fontId="23" fillId="36" borderId="19" xfId="49" applyNumberFormat="1" applyFont="1" applyFill="1" applyBorder="1">
      <alignment/>
      <protection/>
    </xf>
    <xf numFmtId="3" fontId="23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left"/>
      <protection/>
    </xf>
    <xf numFmtId="0" fontId="23" fillId="36" borderId="19" xfId="49" applyFont="1" applyFill="1" applyBorder="1">
      <alignment/>
      <protection/>
    </xf>
    <xf numFmtId="0" fontId="23" fillId="36" borderId="19" xfId="49" applyFont="1" applyFill="1" applyBorder="1" applyAlignment="1">
      <alignment horizontal="center"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14" fillId="37" borderId="12" xfId="49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2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2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49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3" fontId="91" fillId="36" borderId="19" xfId="49" applyNumberFormat="1" applyFont="1" applyFill="1" applyBorder="1">
      <alignment/>
      <protection/>
    </xf>
    <xf numFmtId="3" fontId="91" fillId="36" borderId="20" xfId="49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5" fillId="0" borderId="0" xfId="49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49" applyFont="1" applyFill="1" applyBorder="1" applyAlignment="1">
      <alignment horizontal="right"/>
      <protection/>
    </xf>
    <xf numFmtId="1" fontId="25" fillId="0" borderId="0" xfId="49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49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49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horizontal="left"/>
      <protection/>
    </xf>
    <xf numFmtId="0" fontId="26" fillId="0" borderId="0" xfId="49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20" fillId="0" borderId="12" xfId="49" applyFont="1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49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49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6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49" applyFont="1" applyFill="1" applyBorder="1">
      <alignment/>
      <protection/>
    </xf>
    <xf numFmtId="0" fontId="28" fillId="0" borderId="0" xfId="49" applyFont="1" applyFill="1" applyBorder="1">
      <alignment/>
      <protection/>
    </xf>
    <xf numFmtId="0" fontId="14" fillId="0" borderId="14" xfId="49" applyFont="1" applyBorder="1">
      <alignment/>
      <protection/>
    </xf>
    <xf numFmtId="0" fontId="20" fillId="0" borderId="15" xfId="49" applyFont="1" applyBorder="1">
      <alignment/>
      <protection/>
    </xf>
    <xf numFmtId="0" fontId="20" fillId="0" borderId="15" xfId="49" applyFont="1" applyFill="1" applyBorder="1">
      <alignment/>
      <protection/>
    </xf>
    <xf numFmtId="0" fontId="20" fillId="0" borderId="15" xfId="49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189" fontId="13" fillId="33" borderId="0" xfId="49" applyNumberFormat="1" applyFont="1" applyFill="1" applyBorder="1" applyAlignment="1">
      <alignment horizontal="left"/>
      <protection/>
    </xf>
    <xf numFmtId="0" fontId="91" fillId="33" borderId="0" xfId="49" applyFont="1" applyFill="1" applyBorder="1" applyAlignment="1">
      <alignment horizontal="center"/>
      <protection/>
    </xf>
    <xf numFmtId="3" fontId="91" fillId="33" borderId="0" xfId="49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49" applyFont="1" applyFill="1" applyBorder="1" applyAlignment="1">
      <alignment horizontal="left"/>
      <protection/>
    </xf>
    <xf numFmtId="0" fontId="23" fillId="33" borderId="15" xfId="49" applyFont="1" applyFill="1" applyBorder="1">
      <alignment/>
      <protection/>
    </xf>
    <xf numFmtId="0" fontId="23" fillId="33" borderId="15" xfId="49" applyFont="1" applyFill="1" applyBorder="1" applyAlignment="1">
      <alignment horizontal="center"/>
      <protection/>
    </xf>
    <xf numFmtId="3" fontId="23" fillId="33" borderId="15" xfId="49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49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13" xfId="50" applyFont="1" applyFill="1" applyBorder="1" applyAlignment="1">
      <alignment horizontal="center"/>
      <protection/>
    </xf>
    <xf numFmtId="49" fontId="18" fillId="0" borderId="0" xfId="50" applyNumberFormat="1" applyFont="1" applyFill="1" applyBorder="1" applyAlignment="1">
      <alignment horizontal="center"/>
      <protection/>
    </xf>
    <xf numFmtId="49" fontId="18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LINEUP!$A$114:$A$117</c:f>
              <c:strCache/>
            </c:strRef>
          </c:cat>
          <c:val>
            <c:numRef>
              <c:f>LINEUP!$B$114:$B$117</c:f>
              <c:numCache/>
            </c:numRef>
          </c:val>
          <c:shape val="cylinder"/>
        </c:ser>
        <c:overlap val="100"/>
        <c:shape val="cylinder"/>
        <c:axId val="39348965"/>
        <c:axId val="18596366"/>
      </c:bar3D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8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LINEUP!$A$97:$A$101</c:f>
              <c:strCache/>
            </c:strRef>
          </c:cat>
          <c:val>
            <c:numRef>
              <c:f>LINEUP!$B$97:$B$101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BAGGED!$A$69:$A$74</c:f>
              <c:strCache/>
            </c:strRef>
          </c:cat>
          <c:val>
            <c:numRef>
              <c:f>BAGGED!$B$69:$B$74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BAGGED!$A$83:$A$85</c:f>
              <c:strCache/>
            </c:strRef>
          </c:cat>
          <c:val>
            <c:numRef>
              <c:f>BAGGED!$B$83:$B$85</c:f>
              <c:numCache/>
            </c:numRef>
          </c:val>
          <c:shape val="box"/>
        </c:ser>
        <c:shape val="box"/>
        <c:axId val="33149567"/>
        <c:axId val="29910648"/>
      </c:bar3D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95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BULK!$A$95:$A$98</c:f>
              <c:strCache/>
            </c:strRef>
          </c:cat>
          <c:val>
            <c:numRef>
              <c:f>BULK!$B$95:$B$98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112</xdr:row>
      <xdr:rowOff>19050</xdr:rowOff>
    </xdr:from>
    <xdr:to>
      <xdr:col>10</xdr:col>
      <xdr:colOff>104775</xdr:colOff>
      <xdr:row>127</xdr:row>
      <xdr:rowOff>19050</xdr:rowOff>
    </xdr:to>
    <xdr:graphicFrame>
      <xdr:nvGraphicFramePr>
        <xdr:cNvPr id="2" name="Gráfico 7"/>
        <xdr:cNvGraphicFramePr/>
      </xdr:nvGraphicFramePr>
      <xdr:xfrm>
        <a:off x="2409825" y="224409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38100</xdr:rowOff>
    </xdr:from>
    <xdr:to>
      <xdr:col>10</xdr:col>
      <xdr:colOff>133350</xdr:colOff>
      <xdr:row>110</xdr:row>
      <xdr:rowOff>123825</xdr:rowOff>
    </xdr:to>
    <xdr:graphicFrame>
      <xdr:nvGraphicFramePr>
        <xdr:cNvPr id="3" name="Gráfico 6"/>
        <xdr:cNvGraphicFramePr/>
      </xdr:nvGraphicFramePr>
      <xdr:xfrm>
        <a:off x="2428875" y="190309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66</xdr:row>
      <xdr:rowOff>0</xdr:rowOff>
    </xdr:from>
    <xdr:to>
      <xdr:col>10</xdr:col>
      <xdr:colOff>466725</xdr:colOff>
      <xdr:row>79</xdr:row>
      <xdr:rowOff>104775</xdr:rowOff>
    </xdr:to>
    <xdr:graphicFrame>
      <xdr:nvGraphicFramePr>
        <xdr:cNvPr id="2" name="Gráfico 13"/>
        <xdr:cNvGraphicFramePr/>
      </xdr:nvGraphicFramePr>
      <xdr:xfrm>
        <a:off x="2419350" y="13468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80</xdr:row>
      <xdr:rowOff>76200</xdr:rowOff>
    </xdr:from>
    <xdr:to>
      <xdr:col>10</xdr:col>
      <xdr:colOff>476250</xdr:colOff>
      <xdr:row>92</xdr:row>
      <xdr:rowOff>9525</xdr:rowOff>
    </xdr:to>
    <xdr:graphicFrame>
      <xdr:nvGraphicFramePr>
        <xdr:cNvPr id="3" name="Gráfico 14"/>
        <xdr:cNvGraphicFramePr/>
      </xdr:nvGraphicFramePr>
      <xdr:xfrm>
        <a:off x="2371725" y="16211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92</xdr:row>
      <xdr:rowOff>171450</xdr:rowOff>
    </xdr:from>
    <xdr:to>
      <xdr:col>9</xdr:col>
      <xdr:colOff>419100</xdr:colOff>
      <xdr:row>107</xdr:row>
      <xdr:rowOff>161925</xdr:rowOff>
    </xdr:to>
    <xdr:graphicFrame>
      <xdr:nvGraphicFramePr>
        <xdr:cNvPr id="2" name="Gráfico 13"/>
        <xdr:cNvGraphicFramePr/>
      </xdr:nvGraphicFramePr>
      <xdr:xfrm>
        <a:off x="2514600" y="18735675"/>
        <a:ext cx="5133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showGridLines="0" tabSelected="1" zoomScaleSheetLayoutView="80" workbookViewId="0" topLeftCell="A1">
      <selection activeCell="C25" sqref="C25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27" t="s">
        <v>61</v>
      </c>
      <c r="D1" s="427"/>
      <c r="E1" s="427"/>
      <c r="F1" s="427"/>
      <c r="G1" s="427"/>
      <c r="H1" s="427"/>
      <c r="I1" s="427"/>
      <c r="J1" s="427"/>
      <c r="K1" s="428"/>
      <c r="L1" s="249"/>
      <c r="M1" s="250"/>
    </row>
    <row r="2" spans="1:13" ht="26.25">
      <c r="A2" s="252"/>
      <c r="B2" s="253"/>
      <c r="C2" s="429" t="s">
        <v>163</v>
      </c>
      <c r="D2" s="430"/>
      <c r="E2" s="430"/>
      <c r="F2" s="430"/>
      <c r="G2" s="430"/>
      <c r="H2" s="430"/>
      <c r="I2" s="430"/>
      <c r="J2" s="430"/>
      <c r="K2" s="431"/>
      <c r="L2" s="254"/>
      <c r="M2" s="250"/>
    </row>
    <row r="3" spans="1:13" ht="15">
      <c r="A3" s="252"/>
      <c r="B3" s="253"/>
      <c r="C3" s="432" t="s">
        <v>165</v>
      </c>
      <c r="D3" s="433"/>
      <c r="E3" s="433"/>
      <c r="F3" s="433"/>
      <c r="G3" s="433"/>
      <c r="H3" s="433"/>
      <c r="I3" s="433"/>
      <c r="J3" s="433"/>
      <c r="K3" s="434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85</v>
      </c>
      <c r="D9" s="282"/>
      <c r="E9" s="282"/>
      <c r="F9" s="282"/>
      <c r="G9" s="283" t="s">
        <v>57</v>
      </c>
      <c r="H9" s="186" t="s">
        <v>64</v>
      </c>
      <c r="I9" s="281" t="s">
        <v>56</v>
      </c>
      <c r="J9" s="282"/>
      <c r="K9" s="285" t="s">
        <v>44</v>
      </c>
      <c r="L9" s="271"/>
      <c r="M9" s="278"/>
      <c r="N9" s="271"/>
    </row>
    <row r="10" spans="1:13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425"/>
      <c r="L10" s="271"/>
      <c r="M10" s="278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6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313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85</v>
      </c>
      <c r="D23" s="282"/>
      <c r="E23" s="282"/>
      <c r="F23" s="282"/>
      <c r="G23" s="283" t="s">
        <v>57</v>
      </c>
      <c r="H23" s="186" t="s">
        <v>64</v>
      </c>
      <c r="I23" s="183" t="s">
        <v>56</v>
      </c>
      <c r="J23" s="282"/>
      <c r="K23" s="285"/>
      <c r="L23" s="315"/>
      <c r="M23" s="297"/>
    </row>
    <row r="24" spans="1:13" ht="13.5" customHeight="1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426"/>
      <c r="L24" s="271"/>
      <c r="M24" s="278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164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283" t="s">
        <v>57</v>
      </c>
      <c r="H37" s="284">
        <f>MEDIAN(L38:L42)</f>
        <v>4</v>
      </c>
      <c r="I37" s="281" t="s">
        <v>56</v>
      </c>
      <c r="J37" s="282"/>
      <c r="K37" s="285"/>
      <c r="L37" s="351"/>
      <c r="M37" s="350"/>
    </row>
    <row r="38" spans="1:13" ht="15.75" customHeight="1">
      <c r="A38" s="176" t="s">
        <v>147</v>
      </c>
      <c r="B38" s="286"/>
      <c r="C38" s="287">
        <v>43098</v>
      </c>
      <c r="D38" s="288">
        <v>43103</v>
      </c>
      <c r="E38" s="288">
        <v>43104</v>
      </c>
      <c r="F38" s="250"/>
      <c r="G38" s="289">
        <v>18840000</v>
      </c>
      <c r="H38" s="57" t="s">
        <v>9</v>
      </c>
      <c r="I38" s="57" t="s">
        <v>148</v>
      </c>
      <c r="J38" s="57" t="s">
        <v>66</v>
      </c>
      <c r="K38" s="290"/>
      <c r="L38" s="291">
        <f>DAYS360(C38,D38)</f>
        <v>4</v>
      </c>
      <c r="M38" s="292"/>
    </row>
    <row r="39" spans="1:13" ht="15.75" customHeight="1">
      <c r="A39" s="176" t="s">
        <v>153</v>
      </c>
      <c r="B39" s="286"/>
      <c r="C39" s="287">
        <v>43104</v>
      </c>
      <c r="D39" s="288">
        <v>43104</v>
      </c>
      <c r="E39" s="288">
        <v>43105</v>
      </c>
      <c r="F39" s="250"/>
      <c r="G39" s="289">
        <v>21850000</v>
      </c>
      <c r="H39" s="57" t="s">
        <v>9</v>
      </c>
      <c r="I39" s="57" t="s">
        <v>134</v>
      </c>
      <c r="J39" s="57" t="s">
        <v>66</v>
      </c>
      <c r="K39" s="290"/>
      <c r="L39" s="291">
        <f>DAYS360(C39,D39)</f>
        <v>0</v>
      </c>
      <c r="M39" s="292"/>
    </row>
    <row r="40" spans="1:13" ht="15.75" customHeight="1">
      <c r="A40" s="176" t="s">
        <v>115</v>
      </c>
      <c r="B40" s="286"/>
      <c r="C40" s="287">
        <v>43081</v>
      </c>
      <c r="D40" s="288">
        <v>43105</v>
      </c>
      <c r="E40" s="288">
        <v>43106</v>
      </c>
      <c r="F40" s="250"/>
      <c r="G40" s="289">
        <v>22500000</v>
      </c>
      <c r="H40" s="57" t="s">
        <v>9</v>
      </c>
      <c r="I40" s="57" t="s">
        <v>83</v>
      </c>
      <c r="J40" s="57" t="s">
        <v>66</v>
      </c>
      <c r="K40" s="290"/>
      <c r="L40" s="291">
        <f>DAYS360(C40,D40)</f>
        <v>23</v>
      </c>
      <c r="M40" s="292"/>
    </row>
    <row r="41" spans="1:13" ht="15.75" customHeight="1">
      <c r="A41" s="176" t="s">
        <v>146</v>
      </c>
      <c r="B41" s="286"/>
      <c r="C41" s="287">
        <v>43096</v>
      </c>
      <c r="D41" s="288">
        <v>43106</v>
      </c>
      <c r="E41" s="288">
        <v>43107</v>
      </c>
      <c r="F41" s="250"/>
      <c r="G41" s="289">
        <v>35000000</v>
      </c>
      <c r="H41" s="57" t="s">
        <v>9</v>
      </c>
      <c r="I41" s="57" t="s">
        <v>81</v>
      </c>
      <c r="J41" s="57" t="s">
        <v>66</v>
      </c>
      <c r="K41" s="290"/>
      <c r="L41" s="291">
        <f>DAYS360(C41,D41)</f>
        <v>9</v>
      </c>
      <c r="M41" s="292"/>
    </row>
    <row r="42" spans="1:13" ht="15.75" customHeight="1">
      <c r="A42" s="176" t="s">
        <v>166</v>
      </c>
      <c r="B42" s="286"/>
      <c r="C42" s="287">
        <v>43108</v>
      </c>
      <c r="D42" s="288">
        <v>43108</v>
      </c>
      <c r="E42" s="288">
        <v>43109</v>
      </c>
      <c r="F42" s="250"/>
      <c r="G42" s="289">
        <v>47200000</v>
      </c>
      <c r="H42" s="57" t="s">
        <v>9</v>
      </c>
      <c r="I42" s="57" t="s">
        <v>84</v>
      </c>
      <c r="J42" s="57" t="s">
        <v>98</v>
      </c>
      <c r="K42" s="290"/>
      <c r="L42" s="291">
        <f>DAYS360(C42,D42)</f>
        <v>0</v>
      </c>
      <c r="M42" s="292"/>
    </row>
    <row r="43" spans="1:13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>
        <f>MEDIAN(L44:L50)</f>
        <v>4</v>
      </c>
      <c r="I43" s="281" t="s">
        <v>56</v>
      </c>
      <c r="J43" s="282"/>
      <c r="K43" s="285"/>
      <c r="M43" s="292"/>
    </row>
    <row r="44" spans="1:13" ht="15">
      <c r="A44" s="176" t="s">
        <v>161</v>
      </c>
      <c r="B44" s="286"/>
      <c r="C44" s="287">
        <v>43097</v>
      </c>
      <c r="D44" s="288">
        <v>43100</v>
      </c>
      <c r="E44" s="288">
        <v>43103</v>
      </c>
      <c r="F44" s="250"/>
      <c r="G44" s="289">
        <v>68829000</v>
      </c>
      <c r="H44" s="57" t="s">
        <v>9</v>
      </c>
      <c r="I44" s="57" t="s">
        <v>11</v>
      </c>
      <c r="J44" s="57" t="s">
        <v>67</v>
      </c>
      <c r="K44" s="290"/>
      <c r="L44" s="291">
        <f>DAYS360(C44,D44)</f>
        <v>3</v>
      </c>
      <c r="M44" s="292"/>
    </row>
    <row r="45" spans="1:13" ht="15">
      <c r="A45" s="176" t="s">
        <v>86</v>
      </c>
      <c r="B45" s="286"/>
      <c r="C45" s="287">
        <v>43097</v>
      </c>
      <c r="D45" s="288">
        <v>43099</v>
      </c>
      <c r="E45" s="288">
        <v>43102</v>
      </c>
      <c r="F45" s="250"/>
      <c r="G45" s="289">
        <v>45120000</v>
      </c>
      <c r="H45" s="57" t="s">
        <v>9</v>
      </c>
      <c r="I45" s="57" t="s">
        <v>100</v>
      </c>
      <c r="J45" s="57" t="s">
        <v>15</v>
      </c>
      <c r="K45" s="290"/>
      <c r="L45" s="291">
        <f aca="true" t="shared" si="0" ref="L45:L50">DAYS360(C45,D45)</f>
        <v>2</v>
      </c>
      <c r="M45" s="292"/>
    </row>
    <row r="46" spans="1:13" ht="15">
      <c r="A46" s="176" t="s">
        <v>147</v>
      </c>
      <c r="B46" s="286"/>
      <c r="C46" s="287">
        <v>43098</v>
      </c>
      <c r="D46" s="288">
        <v>43103</v>
      </c>
      <c r="E46" s="288">
        <v>43103</v>
      </c>
      <c r="F46" s="250"/>
      <c r="G46" s="289">
        <v>11710000</v>
      </c>
      <c r="H46" s="57" t="s">
        <v>9</v>
      </c>
      <c r="I46" s="57" t="s">
        <v>148</v>
      </c>
      <c r="J46" s="57" t="s">
        <v>66</v>
      </c>
      <c r="K46" s="290"/>
      <c r="L46" s="291">
        <f t="shared" si="0"/>
        <v>4</v>
      </c>
      <c r="M46" s="292"/>
    </row>
    <row r="47" spans="1:13" ht="15">
      <c r="A47" s="176" t="s">
        <v>115</v>
      </c>
      <c r="B47" s="286"/>
      <c r="C47" s="287">
        <v>43081</v>
      </c>
      <c r="D47" s="288">
        <v>43091</v>
      </c>
      <c r="E47" s="288">
        <v>43092</v>
      </c>
      <c r="F47" s="250"/>
      <c r="G47" s="289">
        <v>20628000</v>
      </c>
      <c r="H47" s="57" t="s">
        <v>9</v>
      </c>
      <c r="I47" s="57" t="s">
        <v>83</v>
      </c>
      <c r="J47" s="57" t="s">
        <v>66</v>
      </c>
      <c r="K47" s="290"/>
      <c r="L47" s="291">
        <f t="shared" si="0"/>
        <v>10</v>
      </c>
      <c r="M47" s="292"/>
    </row>
    <row r="48" spans="1:13" ht="15">
      <c r="A48" s="176"/>
      <c r="B48" s="286"/>
      <c r="C48" s="287"/>
      <c r="D48" s="288">
        <v>43103</v>
      </c>
      <c r="E48" s="288">
        <v>43104</v>
      </c>
      <c r="F48" s="250"/>
      <c r="G48" s="289">
        <v>11872000</v>
      </c>
      <c r="H48" s="57" t="s">
        <v>9</v>
      </c>
      <c r="I48" s="57"/>
      <c r="J48" s="57"/>
      <c r="K48" s="290"/>
      <c r="L48" s="291">
        <f t="shared" si="0"/>
        <v>42483</v>
      </c>
      <c r="M48" s="292"/>
    </row>
    <row r="49" spans="1:13" ht="15">
      <c r="A49" s="176" t="s">
        <v>145</v>
      </c>
      <c r="B49" s="286"/>
      <c r="C49" s="287">
        <v>43099</v>
      </c>
      <c r="D49" s="288">
        <v>43104</v>
      </c>
      <c r="E49" s="288">
        <v>43105</v>
      </c>
      <c r="F49" s="250"/>
      <c r="G49" s="289">
        <v>24260000</v>
      </c>
      <c r="H49" s="57" t="s">
        <v>9</v>
      </c>
      <c r="I49" s="57" t="s">
        <v>160</v>
      </c>
      <c r="J49" s="57" t="s">
        <v>74</v>
      </c>
      <c r="K49" s="290"/>
      <c r="L49" s="291">
        <f t="shared" si="0"/>
        <v>4</v>
      </c>
      <c r="M49" s="292"/>
    </row>
    <row r="50" spans="1:13" ht="15">
      <c r="A50" s="176" t="s">
        <v>150</v>
      </c>
      <c r="B50" s="286"/>
      <c r="C50" s="287">
        <v>43107</v>
      </c>
      <c r="D50" s="288">
        <v>43107</v>
      </c>
      <c r="E50" s="288">
        <v>43108</v>
      </c>
      <c r="F50" s="250"/>
      <c r="G50" s="289">
        <v>33500000</v>
      </c>
      <c r="H50" s="57" t="s">
        <v>9</v>
      </c>
      <c r="I50" s="57" t="s">
        <v>83</v>
      </c>
      <c r="J50" s="57" t="s">
        <v>74</v>
      </c>
      <c r="K50" s="290"/>
      <c r="L50" s="291">
        <f t="shared" si="0"/>
        <v>0</v>
      </c>
      <c r="M50" s="292"/>
    </row>
    <row r="51" spans="1:13" ht="14.25" customHeight="1">
      <c r="A51" s="279"/>
      <c r="B51" s="293"/>
      <c r="C51" s="281" t="s">
        <v>65</v>
      </c>
      <c r="D51" s="282"/>
      <c r="E51" s="282"/>
      <c r="F51" s="282"/>
      <c r="G51" s="283" t="s">
        <v>57</v>
      </c>
      <c r="H51" s="284">
        <f>MEDIAN(L52:L53)</f>
        <v>3.5</v>
      </c>
      <c r="I51" s="281" t="s">
        <v>56</v>
      </c>
      <c r="J51" s="282"/>
      <c r="K51" s="285"/>
      <c r="M51" s="292"/>
    </row>
    <row r="52" spans="1:13" ht="15">
      <c r="A52" s="176" t="s">
        <v>151</v>
      </c>
      <c r="B52" s="286"/>
      <c r="C52" s="287">
        <v>43096</v>
      </c>
      <c r="D52" s="288">
        <v>43097</v>
      </c>
      <c r="E52" s="288">
        <v>43103</v>
      </c>
      <c r="F52" s="250"/>
      <c r="G52" s="289">
        <v>48000000</v>
      </c>
      <c r="H52" s="57" t="s">
        <v>9</v>
      </c>
      <c r="I52" s="57" t="s">
        <v>135</v>
      </c>
      <c r="J52" s="57" t="s">
        <v>162</v>
      </c>
      <c r="K52" s="290"/>
      <c r="L52" s="291">
        <f>DAYS360(C52,D52)</f>
        <v>1</v>
      </c>
      <c r="M52" s="292"/>
    </row>
    <row r="53" spans="1:13" ht="15">
      <c r="A53" s="176" t="s">
        <v>146</v>
      </c>
      <c r="B53" s="286"/>
      <c r="C53" s="287">
        <v>43096</v>
      </c>
      <c r="D53" s="288">
        <v>43103</v>
      </c>
      <c r="E53" s="288">
        <v>43105</v>
      </c>
      <c r="F53" s="250"/>
      <c r="G53" s="289">
        <v>25000000</v>
      </c>
      <c r="H53" s="57" t="s">
        <v>9</v>
      </c>
      <c r="I53" s="57" t="s">
        <v>81</v>
      </c>
      <c r="J53" s="57" t="s">
        <v>66</v>
      </c>
      <c r="K53" s="290"/>
      <c r="L53" s="291">
        <f>DAYS360(C53,D53)</f>
        <v>6</v>
      </c>
      <c r="M53" s="292"/>
    </row>
    <row r="54" spans="1:13" ht="15">
      <c r="A54" s="279"/>
      <c r="B54" s="293"/>
      <c r="C54" s="281" t="s">
        <v>17</v>
      </c>
      <c r="D54" s="282"/>
      <c r="E54" s="282"/>
      <c r="F54" s="282"/>
      <c r="G54" s="283" t="s">
        <v>57</v>
      </c>
      <c r="H54" s="294" t="s">
        <v>64</v>
      </c>
      <c r="I54" s="281" t="s">
        <v>56</v>
      </c>
      <c r="J54" s="282"/>
      <c r="K54" s="285"/>
      <c r="M54" s="292"/>
    </row>
    <row r="55" spans="1:13" ht="15">
      <c r="A55" s="157" t="s">
        <v>64</v>
      </c>
      <c r="K55" s="290"/>
      <c r="M55" s="292"/>
    </row>
    <row r="56" spans="1:13" ht="15">
      <c r="A56" s="279"/>
      <c r="B56" s="293"/>
      <c r="C56" s="281" t="s">
        <v>75</v>
      </c>
      <c r="D56" s="282"/>
      <c r="E56" s="282"/>
      <c r="F56" s="282"/>
      <c r="G56" s="283" t="s">
        <v>57</v>
      </c>
      <c r="H56" s="284">
        <f>MEDIAN(L57)</f>
        <v>0</v>
      </c>
      <c r="I56" s="281" t="s">
        <v>56</v>
      </c>
      <c r="J56" s="282"/>
      <c r="K56" s="285"/>
      <c r="M56" s="292"/>
    </row>
    <row r="57" spans="1:12" ht="15">
      <c r="A57" s="213" t="s">
        <v>64</v>
      </c>
      <c r="B57" s="286"/>
      <c r="C57" s="287"/>
      <c r="D57" s="288"/>
      <c r="E57" s="288"/>
      <c r="F57" s="250"/>
      <c r="G57" s="289"/>
      <c r="H57" s="57"/>
      <c r="I57" s="57"/>
      <c r="J57" s="57"/>
      <c r="K57" s="290"/>
      <c r="L57" s="291">
        <f>DAYS360(C57,D57)</f>
        <v>0</v>
      </c>
    </row>
    <row r="58" spans="1:13" ht="15">
      <c r="A58" s="279"/>
      <c r="B58" s="293"/>
      <c r="C58" s="281" t="s">
        <v>19</v>
      </c>
      <c r="D58" s="282"/>
      <c r="E58" s="282"/>
      <c r="F58" s="282"/>
      <c r="G58" s="283" t="s">
        <v>57</v>
      </c>
      <c r="H58" s="294" t="s">
        <v>64</v>
      </c>
      <c r="I58" s="281" t="s">
        <v>56</v>
      </c>
      <c r="J58" s="282"/>
      <c r="K58" s="285"/>
      <c r="M58" s="292"/>
    </row>
    <row r="59" spans="1:13" ht="15">
      <c r="A59" s="317" t="s">
        <v>64</v>
      </c>
      <c r="B59" s="275"/>
      <c r="C59" s="275"/>
      <c r="D59" s="256"/>
      <c r="E59" s="257"/>
      <c r="F59" s="275"/>
      <c r="G59" s="289"/>
      <c r="H59" s="257"/>
      <c r="I59" s="257"/>
      <c r="J59" s="353"/>
      <c r="K59" s="277"/>
      <c r="M59" s="292"/>
    </row>
    <row r="60" spans="1:13" ht="15">
      <c r="A60" s="317"/>
      <c r="B60" s="275"/>
      <c r="C60" s="275"/>
      <c r="D60" s="256"/>
      <c r="E60" s="257"/>
      <c r="F60" s="275"/>
      <c r="G60" s="289"/>
      <c r="H60" s="257"/>
      <c r="I60" s="257"/>
      <c r="J60" s="353"/>
      <c r="K60" s="277"/>
      <c r="M60" s="292"/>
    </row>
    <row r="61" spans="1:13" ht="15">
      <c r="A61" s="272"/>
      <c r="B61" s="275"/>
      <c r="C61" s="301" t="s">
        <v>10</v>
      </c>
      <c r="D61" s="302"/>
      <c r="E61" s="302"/>
      <c r="F61" s="303">
        <f>SUM(F38:F59)</f>
        <v>0</v>
      </c>
      <c r="G61" s="304">
        <f>SUM(G37:G59)</f>
        <v>434309000</v>
      </c>
      <c r="H61" s="257"/>
      <c r="I61" s="354"/>
      <c r="J61" s="353"/>
      <c r="K61" s="277"/>
      <c r="M61" s="292"/>
    </row>
    <row r="62" spans="1:13" ht="15">
      <c r="A62" s="335" t="s">
        <v>18</v>
      </c>
      <c r="B62" s="336"/>
      <c r="C62" s="337"/>
      <c r="D62" s="337"/>
      <c r="E62" s="337"/>
      <c r="F62" s="336"/>
      <c r="G62" s="338"/>
      <c r="H62" s="339"/>
      <c r="I62" s="339"/>
      <c r="J62" s="337"/>
      <c r="K62" s="340" t="s">
        <v>18</v>
      </c>
      <c r="M62" s="292"/>
    </row>
    <row r="63" spans="1:13" ht="15">
      <c r="A63" s="341"/>
      <c r="B63" s="268"/>
      <c r="C63" s="342"/>
      <c r="D63" s="342"/>
      <c r="E63" s="343" t="str">
        <f>E35</f>
        <v>WILLIAMS BRAZIL SUGAR LINE UP EDITION 03.01.2018</v>
      </c>
      <c r="F63" s="268"/>
      <c r="G63" s="344"/>
      <c r="H63" s="345"/>
      <c r="I63" s="345"/>
      <c r="J63" s="342"/>
      <c r="K63" s="346"/>
      <c r="M63" s="292"/>
    </row>
    <row r="64" spans="1:13" ht="15">
      <c r="A64" s="347"/>
      <c r="B64" s="273" t="s">
        <v>41</v>
      </c>
      <c r="C64" s="274"/>
      <c r="D64" s="313"/>
      <c r="E64" s="313"/>
      <c r="F64" s="314"/>
      <c r="G64" s="348"/>
      <c r="H64" s="349"/>
      <c r="I64" s="349"/>
      <c r="J64" s="349"/>
      <c r="K64" s="408"/>
      <c r="M64" s="292"/>
    </row>
    <row r="65" spans="1:13" ht="15" customHeight="1">
      <c r="A65" s="279"/>
      <c r="B65" s="280"/>
      <c r="C65" s="281" t="s">
        <v>20</v>
      </c>
      <c r="D65" s="282"/>
      <c r="E65" s="282"/>
      <c r="F65" s="282"/>
      <c r="G65" s="283" t="s">
        <v>57</v>
      </c>
      <c r="H65" s="294">
        <f>MEDIAN(L66:L68)</f>
        <v>5</v>
      </c>
      <c r="I65" s="281" t="s">
        <v>56</v>
      </c>
      <c r="J65" s="282"/>
      <c r="K65" s="285"/>
      <c r="M65" s="292"/>
    </row>
    <row r="66" spans="1:13" ht="15" customHeight="1">
      <c r="A66" s="89" t="s">
        <v>152</v>
      </c>
      <c r="B66" s="250"/>
      <c r="C66" s="299">
        <v>43096</v>
      </c>
      <c r="D66" s="288">
        <v>43103</v>
      </c>
      <c r="E66" s="288">
        <v>43105</v>
      </c>
      <c r="F66" s="311"/>
      <c r="G66" s="311">
        <v>30000000</v>
      </c>
      <c r="H66" s="14" t="s">
        <v>9</v>
      </c>
      <c r="I66" s="310" t="s">
        <v>158</v>
      </c>
      <c r="J66" s="57" t="s">
        <v>157</v>
      </c>
      <c r="K66" s="316"/>
      <c r="L66" s="291">
        <f>DAYS360(C66,D66)</f>
        <v>6</v>
      </c>
      <c r="M66" s="292"/>
    </row>
    <row r="67" spans="1:13" ht="15" customHeight="1">
      <c r="A67" s="89" t="s">
        <v>87</v>
      </c>
      <c r="B67" s="250"/>
      <c r="C67" s="299">
        <v>43100</v>
      </c>
      <c r="D67" s="288">
        <v>43105</v>
      </c>
      <c r="E67" s="288">
        <v>43107</v>
      </c>
      <c r="F67" s="311"/>
      <c r="G67" s="311">
        <v>25000000</v>
      </c>
      <c r="H67" s="14" t="s">
        <v>9</v>
      </c>
      <c r="I67" s="310" t="s">
        <v>128</v>
      </c>
      <c r="J67" s="57" t="s">
        <v>74</v>
      </c>
      <c r="K67" s="316"/>
      <c r="L67" s="291">
        <f>DAYS360(C67,D67)</f>
        <v>5</v>
      </c>
      <c r="M67" s="292"/>
    </row>
    <row r="68" spans="1:13" ht="15" customHeight="1">
      <c r="A68" s="89" t="s">
        <v>167</v>
      </c>
      <c r="B68" s="250"/>
      <c r="C68" s="299">
        <v>43111</v>
      </c>
      <c r="D68" s="288">
        <v>43111</v>
      </c>
      <c r="E68" s="288">
        <v>43114</v>
      </c>
      <c r="F68" s="311"/>
      <c r="G68" s="311">
        <v>44000000</v>
      </c>
      <c r="H68" s="14" t="s">
        <v>9</v>
      </c>
      <c r="I68" s="310" t="s">
        <v>11</v>
      </c>
      <c r="J68" s="57" t="s">
        <v>15</v>
      </c>
      <c r="K68" s="316"/>
      <c r="L68" s="291">
        <f>DAYS360(C68,D68)</f>
        <v>0</v>
      </c>
      <c r="M68" s="292"/>
    </row>
    <row r="69" spans="1:13" ht="15" customHeight="1">
      <c r="A69" s="279"/>
      <c r="B69" s="293"/>
      <c r="C69" s="281" t="s">
        <v>47</v>
      </c>
      <c r="D69" s="282"/>
      <c r="E69" s="282"/>
      <c r="F69" s="282"/>
      <c r="G69" s="283" t="s">
        <v>57</v>
      </c>
      <c r="H69" s="294" t="s">
        <v>64</v>
      </c>
      <c r="I69" s="281" t="s">
        <v>56</v>
      </c>
      <c r="J69" s="282"/>
      <c r="K69" s="285"/>
      <c r="M69" s="292"/>
    </row>
    <row r="70" spans="1:13" ht="15" customHeight="1">
      <c r="A70" s="317" t="s">
        <v>64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316"/>
      <c r="M70" s="292"/>
    </row>
    <row r="71" spans="1:13" ht="15">
      <c r="A71" s="279"/>
      <c r="B71" s="293"/>
      <c r="C71" s="281" t="s">
        <v>21</v>
      </c>
      <c r="D71" s="282"/>
      <c r="E71" s="282"/>
      <c r="F71" s="282"/>
      <c r="G71" s="283" t="s">
        <v>57</v>
      </c>
      <c r="H71" s="294">
        <f>MEDIAN(L72:L73)</f>
        <v>1.5</v>
      </c>
      <c r="I71" s="281" t="s">
        <v>56</v>
      </c>
      <c r="J71" s="282"/>
      <c r="K71" s="285"/>
      <c r="M71" s="292"/>
    </row>
    <row r="72" spans="1:13" ht="15" customHeight="1">
      <c r="A72" s="89" t="s">
        <v>153</v>
      </c>
      <c r="B72" s="250"/>
      <c r="C72" s="299">
        <v>43097</v>
      </c>
      <c r="D72" s="288">
        <v>43101</v>
      </c>
      <c r="E72" s="288">
        <v>43103</v>
      </c>
      <c r="F72" s="311"/>
      <c r="G72" s="311">
        <v>40000000</v>
      </c>
      <c r="H72" s="14" t="s">
        <v>9</v>
      </c>
      <c r="I72" s="310" t="s">
        <v>77</v>
      </c>
      <c r="J72" s="57" t="s">
        <v>66</v>
      </c>
      <c r="K72" s="316"/>
      <c r="L72" s="291">
        <f>DAYS360(C72,D72)</f>
        <v>3</v>
      </c>
      <c r="M72" s="292"/>
    </row>
    <row r="73" spans="1:13" ht="15" customHeight="1">
      <c r="A73" s="89" t="s">
        <v>168</v>
      </c>
      <c r="B73" s="250"/>
      <c r="C73" s="299">
        <v>43124</v>
      </c>
      <c r="D73" s="288">
        <v>43124</v>
      </c>
      <c r="E73" s="288">
        <v>43125</v>
      </c>
      <c r="F73" s="311"/>
      <c r="G73" s="311">
        <v>25000000</v>
      </c>
      <c r="H73" s="14" t="s">
        <v>9</v>
      </c>
      <c r="I73" s="310" t="s">
        <v>169</v>
      </c>
      <c r="J73" s="57" t="s">
        <v>69</v>
      </c>
      <c r="K73" s="316"/>
      <c r="L73" s="291">
        <f>DAYS360(C73,D73)</f>
        <v>0</v>
      </c>
      <c r="M73" s="292"/>
    </row>
    <row r="74" spans="1:13" ht="13.5" customHeight="1">
      <c r="A74" s="279"/>
      <c r="B74" s="293"/>
      <c r="C74" s="281" t="s">
        <v>42</v>
      </c>
      <c r="D74" s="282"/>
      <c r="E74" s="282"/>
      <c r="F74" s="282"/>
      <c r="G74" s="283" t="s">
        <v>57</v>
      </c>
      <c r="H74" s="186">
        <f>MEDIAN(L75:L76)</f>
        <v>4</v>
      </c>
      <c r="I74" s="281" t="s">
        <v>56</v>
      </c>
      <c r="J74" s="282"/>
      <c r="K74" s="285"/>
      <c r="M74" s="292"/>
    </row>
    <row r="75" spans="1:13" ht="15" customHeight="1">
      <c r="A75" s="89" t="s">
        <v>130</v>
      </c>
      <c r="B75" s="250"/>
      <c r="C75" s="299">
        <v>43101</v>
      </c>
      <c r="D75" s="288">
        <v>43102</v>
      </c>
      <c r="E75" s="288">
        <v>43107</v>
      </c>
      <c r="F75" s="311">
        <v>9200000</v>
      </c>
      <c r="G75" s="311"/>
      <c r="H75" s="14" t="s">
        <v>78</v>
      </c>
      <c r="I75" s="310" t="s">
        <v>11</v>
      </c>
      <c r="J75" s="57" t="s">
        <v>131</v>
      </c>
      <c r="K75" s="316"/>
      <c r="L75" s="291">
        <f>DAYS360(C75,D75)</f>
        <v>1</v>
      </c>
      <c r="M75" s="292"/>
    </row>
    <row r="76" spans="1:13" ht="15" customHeight="1">
      <c r="A76" s="89" t="s">
        <v>154</v>
      </c>
      <c r="B76" s="250"/>
      <c r="C76" s="299">
        <v>43100</v>
      </c>
      <c r="D76" s="288">
        <v>43107</v>
      </c>
      <c r="E76" s="288">
        <v>43121</v>
      </c>
      <c r="F76" s="311">
        <v>25000000</v>
      </c>
      <c r="G76" s="311"/>
      <c r="H76" s="14" t="s">
        <v>88</v>
      </c>
      <c r="I76" s="310" t="s">
        <v>11</v>
      </c>
      <c r="J76" s="57" t="s">
        <v>155</v>
      </c>
      <c r="K76" s="316"/>
      <c r="L76" s="291">
        <f>DAYS360(C76,D76)</f>
        <v>7</v>
      </c>
      <c r="M76" s="292"/>
    </row>
    <row r="77" spans="1:13" ht="15">
      <c r="A77" s="279"/>
      <c r="B77" s="293"/>
      <c r="C77" s="281" t="s">
        <v>49</v>
      </c>
      <c r="D77" s="282"/>
      <c r="E77" s="282"/>
      <c r="F77" s="282"/>
      <c r="G77" s="283" t="s">
        <v>57</v>
      </c>
      <c r="H77" s="294" t="s">
        <v>64</v>
      </c>
      <c r="I77" s="281" t="s">
        <v>56</v>
      </c>
      <c r="J77" s="282"/>
      <c r="K77" s="285"/>
      <c r="M77" s="292"/>
    </row>
    <row r="78" spans="1:13" ht="15" customHeight="1">
      <c r="A78" s="317" t="s">
        <v>64</v>
      </c>
      <c r="B78" s="250"/>
      <c r="C78" s="250"/>
      <c r="D78" s="250"/>
      <c r="E78" s="250"/>
      <c r="F78" s="250"/>
      <c r="G78" s="250"/>
      <c r="H78" s="250"/>
      <c r="I78" s="250"/>
      <c r="J78" s="250"/>
      <c r="K78" s="316"/>
      <c r="M78" s="292"/>
    </row>
    <row r="79" spans="1:13" ht="15">
      <c r="A79" s="279"/>
      <c r="B79" s="293"/>
      <c r="C79" s="281" t="s">
        <v>35</v>
      </c>
      <c r="D79" s="282"/>
      <c r="E79" s="282"/>
      <c r="F79" s="282"/>
      <c r="G79" s="283" t="s">
        <v>57</v>
      </c>
      <c r="H79" s="294" t="s">
        <v>64</v>
      </c>
      <c r="I79" s="281" t="s">
        <v>56</v>
      </c>
      <c r="J79" s="282"/>
      <c r="K79" s="285"/>
      <c r="M79" s="292"/>
    </row>
    <row r="80" spans="1:13" ht="15" customHeight="1">
      <c r="A80" s="317" t="s">
        <v>64</v>
      </c>
      <c r="B80" s="250"/>
      <c r="C80" s="250"/>
      <c r="D80" s="250"/>
      <c r="E80" s="250"/>
      <c r="F80" s="250"/>
      <c r="G80" s="250"/>
      <c r="H80" s="250"/>
      <c r="I80" s="250"/>
      <c r="J80" s="250"/>
      <c r="K80" s="316"/>
      <c r="M80" s="292"/>
    </row>
    <row r="81" spans="1:13" ht="15" customHeight="1">
      <c r="A81" s="279"/>
      <c r="B81" s="293"/>
      <c r="C81" s="281" t="s">
        <v>23</v>
      </c>
      <c r="D81" s="282"/>
      <c r="E81" s="282"/>
      <c r="F81" s="282"/>
      <c r="G81" s="283" t="s">
        <v>57</v>
      </c>
      <c r="H81" s="294" t="s">
        <v>64</v>
      </c>
      <c r="I81" s="183" t="s">
        <v>56</v>
      </c>
      <c r="J81" s="282"/>
      <c r="K81" s="285"/>
      <c r="M81" s="292"/>
    </row>
    <row r="82" spans="1:13" ht="15" customHeight="1">
      <c r="A82" s="317" t="s">
        <v>64</v>
      </c>
      <c r="B82" s="250"/>
      <c r="C82" s="250"/>
      <c r="D82" s="250"/>
      <c r="E82" s="250"/>
      <c r="F82" s="250"/>
      <c r="G82" s="250"/>
      <c r="H82" s="250"/>
      <c r="I82" s="250"/>
      <c r="J82" s="250"/>
      <c r="K82" s="316"/>
      <c r="M82" s="292"/>
    </row>
    <row r="83" spans="1:13" ht="15">
      <c r="A83" s="272"/>
      <c r="B83" s="355"/>
      <c r="C83" s="356"/>
      <c r="D83" s="357"/>
      <c r="E83" s="356"/>
      <c r="F83" s="311"/>
      <c r="G83" s="358"/>
      <c r="H83" s="349"/>
      <c r="I83" s="349"/>
      <c r="J83" s="310"/>
      <c r="K83" s="408"/>
      <c r="M83" s="292"/>
    </row>
    <row r="84" spans="1:13" ht="15">
      <c r="A84" s="300"/>
      <c r="B84" s="407"/>
      <c r="C84" s="409" t="s">
        <v>10</v>
      </c>
      <c r="D84" s="410"/>
      <c r="E84" s="410"/>
      <c r="F84" s="303">
        <f>SUM(F65:F83)</f>
        <v>34200000</v>
      </c>
      <c r="G84" s="304">
        <f>SUM(G65:G83)</f>
        <v>164000000</v>
      </c>
      <c r="H84" s="407"/>
      <c r="I84" s="407"/>
      <c r="J84" s="407"/>
      <c r="K84" s="408"/>
      <c r="M84" s="292"/>
    </row>
    <row r="85" spans="1:13" ht="15">
      <c r="A85" s="300"/>
      <c r="B85" s="407"/>
      <c r="C85" s="250"/>
      <c r="D85" s="250"/>
      <c r="E85" s="250"/>
      <c r="F85" s="250"/>
      <c r="G85" s="250"/>
      <c r="H85" s="407"/>
      <c r="I85" s="407"/>
      <c r="J85" s="407"/>
      <c r="K85" s="359"/>
      <c r="M85" s="292"/>
    </row>
    <row r="86" spans="1:13" ht="15" customHeight="1">
      <c r="A86" s="347"/>
      <c r="B86" s="360"/>
      <c r="C86" s="355"/>
      <c r="D86" s="355"/>
      <c r="E86" s="355"/>
      <c r="F86" s="358"/>
      <c r="G86" s="358"/>
      <c r="H86" s="361"/>
      <c r="I86" s="361"/>
      <c r="J86" s="362"/>
      <c r="K86" s="408"/>
      <c r="M86" s="292"/>
    </row>
    <row r="87" spans="1:13" ht="15">
      <c r="A87" s="300"/>
      <c r="B87" s="407"/>
      <c r="C87" s="250"/>
      <c r="D87" s="250"/>
      <c r="E87" s="250"/>
      <c r="F87" s="250"/>
      <c r="G87" s="250"/>
      <c r="H87" s="407"/>
      <c r="I87" s="407"/>
      <c r="J87" s="407"/>
      <c r="K87" s="408"/>
      <c r="M87" s="292"/>
    </row>
    <row r="88" spans="1:13" ht="15">
      <c r="A88" s="300"/>
      <c r="B88" s="435" t="s">
        <v>73</v>
      </c>
      <c r="C88" s="436"/>
      <c r="D88" s="436"/>
      <c r="E88" s="410"/>
      <c r="F88" s="303">
        <f>+F14+F61+F84+F33+F20+F27</f>
        <v>34200000</v>
      </c>
      <c r="G88" s="304">
        <f>+G14+G61+G84+G20+G27</f>
        <v>598309000</v>
      </c>
      <c r="H88" s="407"/>
      <c r="I88" s="407"/>
      <c r="J88" s="407"/>
      <c r="K88" s="408"/>
      <c r="M88" s="292"/>
    </row>
    <row r="89" spans="1:13" ht="15" customHeight="1">
      <c r="A89" s="363"/>
      <c r="B89" s="360"/>
      <c r="C89" s="312"/>
      <c r="D89" s="313"/>
      <c r="E89" s="313"/>
      <c r="F89" s="314"/>
      <c r="G89" s="314"/>
      <c r="H89" s="361"/>
      <c r="I89" s="361"/>
      <c r="J89" s="362"/>
      <c r="K89" s="359"/>
      <c r="M89" s="292"/>
    </row>
    <row r="90" spans="1:13" ht="15">
      <c r="A90" s="364" t="s">
        <v>62</v>
      </c>
      <c r="B90" s="365"/>
      <c r="C90" s="366"/>
      <c r="D90" s="366"/>
      <c r="E90" s="366"/>
      <c r="F90" s="365"/>
      <c r="G90" s="367"/>
      <c r="H90" s="368"/>
      <c r="I90" s="368"/>
      <c r="J90" s="366"/>
      <c r="K90" s="340" t="s">
        <v>62</v>
      </c>
      <c r="M90" s="292"/>
    </row>
    <row r="91" spans="1:13" ht="15">
      <c r="A91" s="369"/>
      <c r="B91" s="268"/>
      <c r="C91" s="370"/>
      <c r="D91" s="370"/>
      <c r="E91" s="370"/>
      <c r="F91" s="268"/>
      <c r="G91" s="344"/>
      <c r="H91" s="345"/>
      <c r="I91" s="345"/>
      <c r="J91" s="370"/>
      <c r="K91" s="371"/>
      <c r="M91" s="292"/>
    </row>
    <row r="92" spans="1:13" ht="39" customHeight="1">
      <c r="A92" s="347"/>
      <c r="B92" s="372"/>
      <c r="C92" s="373"/>
      <c r="D92" s="373"/>
      <c r="E92" s="373"/>
      <c r="F92" s="275"/>
      <c r="G92" s="374" t="str">
        <f>+C1</f>
        <v>Williams Brazil</v>
      </c>
      <c r="H92" s="375"/>
      <c r="I92" s="375"/>
      <c r="J92" s="375"/>
      <c r="K92" s="359"/>
      <c r="M92" s="292"/>
    </row>
    <row r="93" spans="1:13" ht="23.25" customHeight="1">
      <c r="A93" s="363"/>
      <c r="B93" s="376"/>
      <c r="C93" s="253"/>
      <c r="D93" s="253"/>
      <c r="E93" s="253"/>
      <c r="F93" s="275"/>
      <c r="G93" s="377" t="str">
        <f>+C2</f>
        <v>SUGAR LINE UP edition 03.01.2018</v>
      </c>
      <c r="H93" s="253"/>
      <c r="I93" s="253"/>
      <c r="J93" s="253"/>
      <c r="K93" s="378"/>
      <c r="M93" s="292"/>
    </row>
    <row r="94" spans="1:13" ht="15" customHeight="1">
      <c r="A94" s="363"/>
      <c r="B94" s="253"/>
      <c r="C94" s="253"/>
      <c r="D94" s="253"/>
      <c r="E94" s="253"/>
      <c r="F94" s="253"/>
      <c r="G94" s="253"/>
      <c r="H94" s="253"/>
      <c r="I94" s="253"/>
      <c r="J94" s="253"/>
      <c r="K94" s="378"/>
      <c r="M94" s="292"/>
    </row>
    <row r="95" spans="1:13" ht="15" customHeight="1">
      <c r="A95" s="363"/>
      <c r="B95" s="253"/>
      <c r="C95" s="253"/>
      <c r="D95" s="253"/>
      <c r="E95" s="253"/>
      <c r="F95" s="253"/>
      <c r="G95" s="253"/>
      <c r="H95" s="253"/>
      <c r="I95" s="253"/>
      <c r="J95" s="253"/>
      <c r="K95" s="378"/>
      <c r="M95" s="292"/>
    </row>
    <row r="96" spans="1:13" ht="15" customHeight="1">
      <c r="A96" s="379" t="s">
        <v>71</v>
      </c>
      <c r="B96" s="380"/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45</v>
      </c>
      <c r="B97" s="311">
        <f>SUM(F14:G14)</f>
        <v>0</v>
      </c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55</v>
      </c>
      <c r="B98" s="311">
        <f>F20</f>
        <v>0</v>
      </c>
      <c r="C98" s="373"/>
      <c r="D98" s="373"/>
      <c r="E98" s="373"/>
      <c r="F98" s="373"/>
      <c r="G98" s="373"/>
      <c r="H98" s="375"/>
      <c r="I98" s="375"/>
      <c r="J98" s="356"/>
      <c r="K98" s="359"/>
      <c r="M98" s="292"/>
    </row>
    <row r="99" spans="1:13" ht="15" customHeight="1">
      <c r="A99" s="381" t="s">
        <v>46</v>
      </c>
      <c r="B99" s="311">
        <f>SUM(F27:G27)</f>
        <v>0</v>
      </c>
      <c r="C99" s="373"/>
      <c r="D99" s="373"/>
      <c r="E99" s="373"/>
      <c r="F99" s="373"/>
      <c r="G99" s="373"/>
      <c r="H99" s="375"/>
      <c r="I99" s="375"/>
      <c r="J99" s="356"/>
      <c r="K99" s="359"/>
      <c r="M99" s="292"/>
    </row>
    <row r="100" spans="1:13" ht="15" customHeight="1">
      <c r="A100" s="381" t="s">
        <v>12</v>
      </c>
      <c r="B100" s="311">
        <f>SUM(F61:G61)</f>
        <v>434309000</v>
      </c>
      <c r="C100" s="373"/>
      <c r="D100" s="373"/>
      <c r="E100" s="373"/>
      <c r="F100" s="373"/>
      <c r="G100" s="373"/>
      <c r="H100" s="375"/>
      <c r="I100" s="375"/>
      <c r="J100" s="373"/>
      <c r="K100" s="378"/>
      <c r="M100" s="292"/>
    </row>
    <row r="101" spans="1:13" ht="15" customHeight="1">
      <c r="A101" s="381" t="s">
        <v>41</v>
      </c>
      <c r="B101" s="311">
        <f>SUM(F84:G84)</f>
        <v>198200000</v>
      </c>
      <c r="C101" s="373"/>
      <c r="D101" s="373"/>
      <c r="E101" s="373"/>
      <c r="F101" s="373"/>
      <c r="G101" s="373"/>
      <c r="H101" s="375"/>
      <c r="I101" s="375"/>
      <c r="J101" s="373"/>
      <c r="K101" s="378"/>
      <c r="M101" s="292"/>
    </row>
    <row r="102" spans="1:13" ht="15" customHeight="1">
      <c r="A102" s="382" t="s">
        <v>26</v>
      </c>
      <c r="B102" s="383">
        <f>SUM(B97:B101)</f>
        <v>632509000</v>
      </c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24"/>
      <c r="B103" s="275"/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24"/>
      <c r="B104" s="275"/>
      <c r="C104" s="373"/>
      <c r="D104" s="373"/>
      <c r="E104" s="373"/>
      <c r="F104" s="373"/>
      <c r="G104" s="373"/>
      <c r="H104" s="375"/>
      <c r="I104" s="375"/>
      <c r="J104" s="373"/>
      <c r="K104" s="260"/>
      <c r="M104" s="292"/>
    </row>
    <row r="105" spans="1:13" ht="15" customHeight="1">
      <c r="A105" s="384"/>
      <c r="B105" s="385"/>
      <c r="C105" s="373"/>
      <c r="D105" s="373"/>
      <c r="E105" s="373"/>
      <c r="F105" s="373"/>
      <c r="G105" s="373"/>
      <c r="H105" s="375"/>
      <c r="I105" s="375"/>
      <c r="J105" s="373"/>
      <c r="K105" s="260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L106" s="254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L107" s="254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7"/>
      <c r="M108" s="292"/>
    </row>
    <row r="109" spans="1:13" ht="15" customHeight="1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7"/>
      <c r="M109" s="292"/>
    </row>
    <row r="110" spans="1:13" ht="15" customHeight="1">
      <c r="A110" s="384"/>
      <c r="B110" s="386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4"/>
      <c r="B111" s="386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9"/>
      <c r="B112" s="390"/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79" t="s">
        <v>72</v>
      </c>
      <c r="B113" s="380"/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81" t="s">
        <v>53</v>
      </c>
      <c r="B114" s="311">
        <f>SUMIF($H$7:$H$86,"A45",$F$7:$F$86)</f>
        <v>9200000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1" t="s">
        <v>52</v>
      </c>
      <c r="B115" s="311">
        <f>SUMIF($H$7:$H$90,"B150",$F$7:$F$90)</f>
        <v>25000000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1" t="s">
        <v>9</v>
      </c>
      <c r="B116" s="311">
        <f>SUMIF(H7:H89,"VHP",G7:G89)</f>
        <v>598309000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209" t="s">
        <v>105</v>
      </c>
      <c r="B117" s="311">
        <v>0</v>
      </c>
      <c r="C117" s="373"/>
      <c r="D117" s="373"/>
      <c r="E117" s="373"/>
      <c r="F117" s="373"/>
      <c r="G117" s="373"/>
      <c r="H117" s="375"/>
      <c r="I117" s="375"/>
      <c r="J117" s="373"/>
      <c r="K117" s="388"/>
      <c r="M117" s="292"/>
    </row>
    <row r="118" spans="1:13" ht="15">
      <c r="A118" s="382" t="s">
        <v>26</v>
      </c>
      <c r="B118" s="383">
        <f>SUM(B114:B117)</f>
        <v>632509000</v>
      </c>
      <c r="C118" s="373"/>
      <c r="D118" s="373"/>
      <c r="E118" s="373"/>
      <c r="F118" s="373"/>
      <c r="G118" s="373"/>
      <c r="H118" s="375"/>
      <c r="I118" s="375"/>
      <c r="J118" s="373"/>
      <c r="K118" s="388"/>
      <c r="M118" s="292"/>
    </row>
    <row r="119" spans="1:13" ht="15">
      <c r="A119" s="389"/>
      <c r="B119" s="390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63"/>
      <c r="B120" s="391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24"/>
      <c r="B121" s="275"/>
      <c r="C121" s="373"/>
      <c r="D121" s="373"/>
      <c r="E121" s="373"/>
      <c r="F121" s="373"/>
      <c r="G121" s="373"/>
      <c r="H121" s="375"/>
      <c r="I121" s="375"/>
      <c r="J121" s="375"/>
      <c r="K121" s="388"/>
      <c r="M121" s="292"/>
    </row>
    <row r="122" spans="1:13" ht="15">
      <c r="A122" s="392"/>
      <c r="B122" s="393"/>
      <c r="C122" s="373"/>
      <c r="D122" s="373"/>
      <c r="E122" s="373"/>
      <c r="F122" s="373"/>
      <c r="G122" s="373"/>
      <c r="H122" s="375"/>
      <c r="I122" s="375"/>
      <c r="J122" s="375"/>
      <c r="K122" s="388"/>
      <c r="M122" s="292"/>
    </row>
    <row r="123" spans="1:13" ht="15">
      <c r="A123" s="363"/>
      <c r="B123" s="391"/>
      <c r="C123" s="253"/>
      <c r="D123" s="253"/>
      <c r="E123" s="253"/>
      <c r="F123" s="253"/>
      <c r="G123" s="253"/>
      <c r="H123" s="259"/>
      <c r="I123" s="253"/>
      <c r="J123" s="253"/>
      <c r="K123" s="260"/>
      <c r="M123" s="292"/>
    </row>
    <row r="124" spans="1:13" ht="15">
      <c r="A124" s="394"/>
      <c r="B124" s="395"/>
      <c r="C124" s="395"/>
      <c r="D124" s="395"/>
      <c r="E124" s="395"/>
      <c r="F124" s="395"/>
      <c r="G124" s="395"/>
      <c r="H124" s="259"/>
      <c r="I124" s="253"/>
      <c r="J124" s="253"/>
      <c r="K124" s="260"/>
      <c r="M124" s="292"/>
    </row>
    <row r="125" spans="1:13" ht="15">
      <c r="A125" s="324"/>
      <c r="B125" s="393"/>
      <c r="C125" s="275"/>
      <c r="D125" s="275"/>
      <c r="E125" s="275"/>
      <c r="F125" s="275"/>
      <c r="G125" s="275"/>
      <c r="H125" s="275"/>
      <c r="I125" s="275"/>
      <c r="J125" s="275"/>
      <c r="K125" s="277"/>
      <c r="M125" s="292"/>
    </row>
    <row r="126" spans="1:13" ht="15">
      <c r="A126" s="324"/>
      <c r="B126" s="275"/>
      <c r="C126" s="275"/>
      <c r="D126" s="275"/>
      <c r="E126" s="275"/>
      <c r="F126" s="275"/>
      <c r="G126" s="275"/>
      <c r="H126" s="275"/>
      <c r="I126" s="275"/>
      <c r="J126" s="275"/>
      <c r="K126" s="277"/>
      <c r="M126" s="292"/>
    </row>
    <row r="127" spans="1:11" ht="15">
      <c r="A127" s="324"/>
      <c r="B127" s="275"/>
      <c r="C127" s="275"/>
      <c r="D127" s="275"/>
      <c r="E127" s="275"/>
      <c r="F127" s="275"/>
      <c r="G127" s="275"/>
      <c r="H127" s="275"/>
      <c r="I127" s="275"/>
      <c r="J127" s="275"/>
      <c r="K127" s="277"/>
    </row>
    <row r="128" spans="1:11" ht="15">
      <c r="A128" s="396" t="s">
        <v>63</v>
      </c>
      <c r="B128" s="397"/>
      <c r="C128" s="398"/>
      <c r="D128" s="398"/>
      <c r="E128" s="398"/>
      <c r="F128" s="398"/>
      <c r="G128" s="398"/>
      <c r="H128" s="399"/>
      <c r="I128" s="398"/>
      <c r="J128" s="398"/>
      <c r="K128" s="340" t="s">
        <v>63</v>
      </c>
    </row>
    <row r="130" ht="15">
      <c r="A130" s="400"/>
    </row>
    <row r="131" spans="1:2" ht="15.75">
      <c r="A131" s="401"/>
      <c r="B131" s="402"/>
    </row>
    <row r="132" ht="15.75">
      <c r="A132" s="403"/>
    </row>
    <row r="133" spans="1:12" ht="15">
      <c r="A133" s="404"/>
      <c r="L133" s="251"/>
    </row>
    <row r="134" spans="1:12" ht="15.75">
      <c r="A134" s="405"/>
      <c r="L134" s="251"/>
    </row>
    <row r="135" spans="1:12" ht="15">
      <c r="A135" s="404"/>
      <c r="L135" s="251"/>
    </row>
  </sheetData>
  <sheetProtection password="F66E" sheet="1"/>
  <mergeCells count="4">
    <mergeCell ref="C1:K1"/>
    <mergeCell ref="C2:K2"/>
    <mergeCell ref="C3:K3"/>
    <mergeCell ref="B88:D8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2" max="255" man="1"/>
    <brk id="9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1">
      <selection activeCell="I22" sqref="I2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37" t="str">
        <f>+LINEUP!C1</f>
        <v>Williams Brazil</v>
      </c>
      <c r="D1" s="437"/>
      <c r="E1" s="437"/>
      <c r="F1" s="437"/>
      <c r="G1" s="437"/>
      <c r="H1" s="437"/>
      <c r="I1" s="437"/>
      <c r="J1" s="437"/>
      <c r="K1" s="438"/>
      <c r="L1" s="23"/>
      <c r="M1" s="66"/>
    </row>
    <row r="2" spans="1:13" ht="26.25">
      <c r="A2" s="38"/>
      <c r="B2" s="1"/>
      <c r="C2" s="439" t="str">
        <f>+LINEUP!C2</f>
        <v>SUGAR LINE UP edition 03.01.2018</v>
      </c>
      <c r="D2" s="439"/>
      <c r="E2" s="439"/>
      <c r="F2" s="439"/>
      <c r="G2" s="439"/>
      <c r="H2" s="439"/>
      <c r="I2" s="439"/>
      <c r="J2" s="439"/>
      <c r="K2" s="440"/>
      <c r="L2" s="28"/>
      <c r="M2" s="66"/>
    </row>
    <row r="3" spans="1:13" ht="15">
      <c r="A3" s="38"/>
      <c r="B3" s="1"/>
      <c r="C3" s="441" t="s">
        <v>165</v>
      </c>
      <c r="D3" s="441"/>
      <c r="E3" s="441"/>
      <c r="F3" s="441"/>
      <c r="G3" s="441"/>
      <c r="H3" s="441"/>
      <c r="I3" s="441"/>
      <c r="J3" s="441"/>
      <c r="K3" s="442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251" customFormat="1" ht="15" customHeight="1">
      <c r="A48" s="89" t="s">
        <v>154</v>
      </c>
      <c r="B48" s="250"/>
      <c r="C48" s="299">
        <v>43103</v>
      </c>
      <c r="D48" s="288">
        <v>43103</v>
      </c>
      <c r="E48" s="288">
        <v>43117</v>
      </c>
      <c r="F48" s="311">
        <v>25000000</v>
      </c>
      <c r="G48" s="311"/>
      <c r="H48" s="14" t="s">
        <v>88</v>
      </c>
      <c r="I48" s="310" t="s">
        <v>11</v>
      </c>
      <c r="J48" s="57" t="s">
        <v>155</v>
      </c>
      <c r="K48" s="316"/>
      <c r="L48" s="291">
        <f>DAYS360(C48,D48)</f>
        <v>0</v>
      </c>
      <c r="M48" s="292"/>
    </row>
    <row r="49" spans="1:13" s="251" customFormat="1" ht="15" customHeight="1">
      <c r="A49" s="89" t="s">
        <v>130</v>
      </c>
      <c r="B49" s="250"/>
      <c r="C49" s="299">
        <v>43104</v>
      </c>
      <c r="D49" s="288">
        <v>43117</v>
      </c>
      <c r="E49" s="288">
        <v>43122</v>
      </c>
      <c r="F49" s="311">
        <v>9200000</v>
      </c>
      <c r="G49" s="311"/>
      <c r="H49" s="14" t="s">
        <v>78</v>
      </c>
      <c r="I49" s="310" t="s">
        <v>11</v>
      </c>
      <c r="J49" s="57" t="s">
        <v>131</v>
      </c>
      <c r="K49" s="316"/>
      <c r="L49" s="291">
        <f>DAYS360(C49,D49)</f>
        <v>13</v>
      </c>
      <c r="M49" s="292"/>
    </row>
    <row r="50" spans="1:13" s="61" customFormat="1" ht="15">
      <c r="A50" s="188"/>
      <c r="B50" s="189"/>
      <c r="C50" s="183" t="s">
        <v>49</v>
      </c>
      <c r="D50" s="184"/>
      <c r="E50" s="184"/>
      <c r="F50" s="184"/>
      <c r="G50" s="185"/>
      <c r="H50" s="186"/>
      <c r="I50" s="183"/>
      <c r="J50" s="184"/>
      <c r="K50" s="190"/>
      <c r="L50" s="73"/>
      <c r="M50" s="73"/>
    </row>
    <row r="51" spans="1:13" s="61" customFormat="1" ht="15">
      <c r="A51" s="157" t="s">
        <v>64</v>
      </c>
      <c r="B51" s="237"/>
      <c r="C51" s="156"/>
      <c r="D51" s="165"/>
      <c r="E51" s="165"/>
      <c r="F51" s="98"/>
      <c r="G51" s="98"/>
      <c r="H51" s="14"/>
      <c r="I51" s="100"/>
      <c r="J51" s="8"/>
      <c r="K51" s="67"/>
      <c r="L51" s="118"/>
      <c r="M51" s="118"/>
    </row>
    <row r="52" spans="1:13" s="61" customFormat="1" ht="15">
      <c r="A52" s="188"/>
      <c r="B52" s="189"/>
      <c r="C52" s="183" t="s">
        <v>35</v>
      </c>
      <c r="D52" s="184"/>
      <c r="E52" s="184"/>
      <c r="F52" s="184"/>
      <c r="G52" s="185"/>
      <c r="H52" s="186"/>
      <c r="I52" s="183"/>
      <c r="J52" s="184"/>
      <c r="K52" s="190"/>
      <c r="L52" s="73"/>
      <c r="M52" s="73"/>
    </row>
    <row r="53" spans="1:13" s="61" customFormat="1" ht="15" customHeight="1">
      <c r="A53" s="157" t="s">
        <v>64</v>
      </c>
      <c r="B53" s="244"/>
      <c r="C53" s="156"/>
      <c r="D53" s="165"/>
      <c r="E53" s="165"/>
      <c r="F53" s="98"/>
      <c r="G53" s="98"/>
      <c r="H53" s="14"/>
      <c r="I53" s="100"/>
      <c r="J53" s="8"/>
      <c r="K53" s="159"/>
      <c r="L53" s="155">
        <f>DAYS360(C53,D53)</f>
        <v>0</v>
      </c>
      <c r="M53" s="168"/>
    </row>
    <row r="54" spans="1:13" s="61" customFormat="1" ht="15">
      <c r="A54" s="188"/>
      <c r="B54" s="189"/>
      <c r="C54" s="183" t="s">
        <v>23</v>
      </c>
      <c r="D54" s="184"/>
      <c r="E54" s="184"/>
      <c r="F54" s="184"/>
      <c r="G54" s="185"/>
      <c r="H54" s="186"/>
      <c r="I54" s="183"/>
      <c r="J54" s="184"/>
      <c r="K54" s="190"/>
      <c r="L54" s="87"/>
      <c r="M54" s="87"/>
    </row>
    <row r="55" spans="1:13" s="61" customFormat="1" ht="15" customHeight="1">
      <c r="A55" s="157" t="s">
        <v>64</v>
      </c>
      <c r="B55" s="246"/>
      <c r="C55" s="156"/>
      <c r="D55" s="165"/>
      <c r="E55" s="165"/>
      <c r="F55" s="98"/>
      <c r="G55" s="98"/>
      <c r="H55" s="14"/>
      <c r="I55" s="100"/>
      <c r="J55" s="310"/>
      <c r="K55" s="316"/>
      <c r="L55" s="291"/>
      <c r="M55" s="292"/>
    </row>
    <row r="56" spans="1:13" s="61" customFormat="1" ht="15">
      <c r="A56" s="89"/>
      <c r="B56" s="243"/>
      <c r="C56" s="156"/>
      <c r="D56" s="165"/>
      <c r="E56" s="165"/>
      <c r="F56" s="98"/>
      <c r="G56" s="98"/>
      <c r="H56" s="14"/>
      <c r="I56" s="100"/>
      <c r="J56" s="8"/>
      <c r="K56" s="67"/>
      <c r="L56" s="128"/>
      <c r="M56" s="128"/>
    </row>
    <row r="57" spans="1:13" s="61" customFormat="1" ht="15">
      <c r="A57" s="89"/>
      <c r="B57" s="128"/>
      <c r="C57" s="194" t="s">
        <v>10</v>
      </c>
      <c r="D57" s="195"/>
      <c r="E57" s="196"/>
      <c r="F57" s="197">
        <f>SUM(F44:F55)</f>
        <v>34200000</v>
      </c>
      <c r="G57" s="18"/>
      <c r="H57" s="14"/>
      <c r="I57" s="14"/>
      <c r="J57" s="8"/>
      <c r="K57" s="67"/>
      <c r="L57" s="73"/>
      <c r="M57" s="73"/>
    </row>
    <row r="58" spans="1:13" s="61" customFormat="1" ht="15">
      <c r="A58" s="89"/>
      <c r="B58" s="15"/>
      <c r="C58" s="10"/>
      <c r="D58" s="11"/>
      <c r="E58" s="11"/>
      <c r="F58" s="12"/>
      <c r="G58" s="18"/>
      <c r="H58" s="14"/>
      <c r="I58" s="14"/>
      <c r="J58" s="8"/>
      <c r="K58" s="113"/>
      <c r="L58" s="73"/>
      <c r="M58" s="73"/>
    </row>
    <row r="59" spans="1:11" ht="15">
      <c r="A59" s="89"/>
      <c r="B59" s="221"/>
      <c r="C59" s="221"/>
      <c r="D59" s="221"/>
      <c r="E59" s="221"/>
      <c r="F59" s="221"/>
      <c r="G59" s="221"/>
      <c r="H59" s="14"/>
      <c r="I59" s="14"/>
      <c r="J59" s="8"/>
      <c r="K59" s="113"/>
    </row>
    <row r="60" spans="1:11" ht="15">
      <c r="A60" s="89"/>
      <c r="B60" s="54"/>
      <c r="C60" s="55"/>
      <c r="D60" s="10"/>
      <c r="E60" s="10"/>
      <c r="F60" s="12"/>
      <c r="G60" s="221"/>
      <c r="H60" s="14"/>
      <c r="I60" s="14"/>
      <c r="J60" s="8"/>
      <c r="K60" s="114"/>
    </row>
    <row r="61" spans="1:11" ht="15">
      <c r="A61" s="89"/>
      <c r="B61" s="198" t="s">
        <v>24</v>
      </c>
      <c r="C61" s="199" t="s">
        <v>10</v>
      </c>
      <c r="D61" s="200"/>
      <c r="E61" s="200"/>
      <c r="F61" s="197">
        <f>F12+F24+F40+F57+F30+F18</f>
        <v>34200000</v>
      </c>
      <c r="G61" s="221"/>
      <c r="H61" s="14"/>
      <c r="I61" s="14"/>
      <c r="J61" s="8"/>
      <c r="K61" s="114"/>
    </row>
    <row r="62" spans="1:11" ht="15">
      <c r="A62" s="62"/>
      <c r="B62" s="221"/>
      <c r="C62" s="15"/>
      <c r="D62" s="15"/>
      <c r="E62" s="15"/>
      <c r="F62" s="221"/>
      <c r="G62" s="52"/>
      <c r="H62" s="14"/>
      <c r="I62" s="14"/>
      <c r="J62" s="15"/>
      <c r="K62" s="114"/>
    </row>
    <row r="63" spans="1:11" ht="15">
      <c r="A63" s="116" t="s">
        <v>18</v>
      </c>
      <c r="B63" s="78"/>
      <c r="C63" s="79"/>
      <c r="D63" s="79"/>
      <c r="E63" s="79"/>
      <c r="F63" s="78"/>
      <c r="G63" s="80"/>
      <c r="H63" s="81"/>
      <c r="I63" s="81"/>
      <c r="J63" s="79"/>
      <c r="K63" s="82" t="s">
        <v>18</v>
      </c>
    </row>
    <row r="64" spans="1:11" ht="47.25">
      <c r="A64" s="230"/>
      <c r="B64" s="231"/>
      <c r="C64" s="232"/>
      <c r="D64" s="232"/>
      <c r="E64" s="232"/>
      <c r="F64" s="224" t="str">
        <f>+C1</f>
        <v>Williams Brazil</v>
      </c>
      <c r="G64" s="224"/>
      <c r="H64" s="233"/>
      <c r="I64" s="233"/>
      <c r="J64" s="233"/>
      <c r="K64" s="169"/>
    </row>
    <row r="65" spans="1:11" ht="25.5">
      <c r="A65" s="43"/>
      <c r="B65" s="19"/>
      <c r="C65" s="21"/>
      <c r="D65" s="21"/>
      <c r="E65" s="21"/>
      <c r="F65" s="22" t="str">
        <f>+C2</f>
        <v>SUGAR LINE UP edition 03.01.2018</v>
      </c>
      <c r="G65" s="22"/>
      <c r="H65" s="21"/>
      <c r="I65" s="21"/>
      <c r="J65" s="21"/>
      <c r="K65" s="41"/>
    </row>
    <row r="66" spans="1:11" s="61" customFormat="1" ht="15">
      <c r="A66" s="43"/>
      <c r="B66" s="21"/>
      <c r="C66" s="21"/>
      <c r="D66" s="21"/>
      <c r="E66" s="21"/>
      <c r="F66" s="23"/>
      <c r="G66" s="23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1"/>
      <c r="G67" s="21"/>
      <c r="H67" s="21"/>
      <c r="I67" s="21"/>
      <c r="J67" s="21"/>
      <c r="K67" s="41"/>
    </row>
    <row r="68" spans="1:11" ht="15">
      <c r="A68" s="443" t="s">
        <v>25</v>
      </c>
      <c r="B68" s="444"/>
      <c r="C68" s="17"/>
      <c r="D68" s="17"/>
      <c r="E68" s="17"/>
      <c r="F68" s="17"/>
      <c r="G68" s="17"/>
      <c r="H68" s="20"/>
      <c r="I68" s="20"/>
      <c r="J68" s="24"/>
      <c r="K68" s="42"/>
    </row>
    <row r="69" spans="1:11" ht="15">
      <c r="A69" s="209" t="s">
        <v>45</v>
      </c>
      <c r="B69" s="98">
        <f>+F12</f>
        <v>0</v>
      </c>
      <c r="C69" s="17"/>
      <c r="D69" s="17"/>
      <c r="E69" s="17"/>
      <c r="F69" s="17"/>
      <c r="G69" s="17"/>
      <c r="H69" s="20"/>
      <c r="I69" s="20"/>
      <c r="J69" s="24"/>
      <c r="K69" s="44"/>
    </row>
    <row r="70" spans="1:11" ht="15">
      <c r="A70" s="209" t="s">
        <v>55</v>
      </c>
      <c r="B70" s="98">
        <f>F18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s="61" customFormat="1" ht="15">
      <c r="A71" s="209" t="s">
        <v>46</v>
      </c>
      <c r="B71" s="98">
        <f>F24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48</v>
      </c>
      <c r="B72" s="98">
        <f>F30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12</v>
      </c>
      <c r="B73" s="98">
        <f>F40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41</v>
      </c>
      <c r="B74" s="98">
        <f>F57</f>
        <v>34200000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ht="15">
      <c r="A75" s="218" t="s">
        <v>26</v>
      </c>
      <c r="B75" s="207">
        <f>SUM(B69:B74)</f>
        <v>34200000</v>
      </c>
      <c r="C75" s="17"/>
      <c r="D75" s="17"/>
      <c r="E75" s="17"/>
      <c r="F75" s="17"/>
      <c r="G75" s="17"/>
      <c r="H75" s="20"/>
      <c r="I75" s="20"/>
      <c r="J75" s="17"/>
      <c r="K75" s="46"/>
    </row>
    <row r="76" spans="1:11" ht="15">
      <c r="A76" s="40"/>
      <c r="B76" s="128"/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5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7"/>
      <c r="B78" s="35"/>
      <c r="C78" s="17"/>
      <c r="D78" s="17"/>
      <c r="E78" s="17"/>
      <c r="F78" s="17"/>
      <c r="G78" s="17"/>
      <c r="H78" s="20"/>
      <c r="I78" s="20"/>
      <c r="J78" s="17"/>
      <c r="K78" s="48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s="61" customFormat="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9"/>
      <c r="B81" s="27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43" t="s">
        <v>40</v>
      </c>
      <c r="B82" s="444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209" t="s">
        <v>53</v>
      </c>
      <c r="B83" s="98">
        <f>SUMIF($H$12:$H$58,"A45",$F$12:$F$58)</f>
        <v>9200000</v>
      </c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52</v>
      </c>
      <c r="B84" s="98">
        <f>SUMIF($H$12:$H$58,"B150",$F$12:$G$58)</f>
        <v>25000000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s="61" customFormat="1" ht="15">
      <c r="A85" s="209" t="s">
        <v>105</v>
      </c>
      <c r="B85" s="98">
        <f>SUMIF($H$12:$H$58,"VHP",$F$12:$G$58)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218" t="s">
        <v>26</v>
      </c>
      <c r="B86" s="207">
        <f>SUM(B83:B85)</f>
        <v>34200000</v>
      </c>
      <c r="C86" s="17"/>
      <c r="D86" s="17"/>
      <c r="E86" s="17"/>
      <c r="F86" s="17"/>
      <c r="G86" s="17"/>
      <c r="H86" s="20"/>
      <c r="I86" s="20"/>
      <c r="J86" s="17"/>
      <c r="K86" s="115"/>
    </row>
    <row r="87" spans="1:11" ht="15">
      <c r="A87" s="49"/>
      <c r="B87" s="27"/>
      <c r="C87" s="17"/>
      <c r="D87" s="17"/>
      <c r="E87" s="17"/>
      <c r="F87" s="17"/>
      <c r="G87" s="17"/>
      <c r="H87" s="20"/>
      <c r="I87" s="20"/>
      <c r="J87" s="20"/>
      <c r="K87" s="115"/>
    </row>
    <row r="88" spans="1:11" ht="15">
      <c r="A88" s="50"/>
      <c r="B88" s="56"/>
      <c r="C88" s="17"/>
      <c r="D88" s="17"/>
      <c r="E88" s="17"/>
      <c r="F88" s="17"/>
      <c r="G88" s="17"/>
      <c r="H88" s="20"/>
      <c r="I88" s="20"/>
      <c r="J88" s="20"/>
      <c r="K88" s="99"/>
    </row>
    <row r="89" spans="1:11" ht="15">
      <c r="A89" s="40"/>
      <c r="B89" s="128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28"/>
      <c r="D90" s="128"/>
      <c r="E90" s="128"/>
      <c r="F90" s="128"/>
      <c r="G90" s="128"/>
      <c r="H90" s="128"/>
      <c r="I90" s="128"/>
      <c r="J90" s="128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12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64" t="s">
        <v>62</v>
      </c>
      <c r="B94" s="83"/>
      <c r="C94" s="83"/>
      <c r="D94" s="83"/>
      <c r="E94" s="83"/>
      <c r="F94" s="83"/>
      <c r="G94" s="83"/>
      <c r="H94" s="84"/>
      <c r="I94" s="83"/>
      <c r="J94" s="83"/>
      <c r="K94" s="85" t="s">
        <v>62</v>
      </c>
    </row>
  </sheetData>
  <sheetProtection password="F66E" sheet="1"/>
  <mergeCells count="5">
    <mergeCell ref="C1:K1"/>
    <mergeCell ref="C2:K2"/>
    <mergeCell ref="C3:K3"/>
    <mergeCell ref="A68:B68"/>
    <mergeCell ref="A82:B82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3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1">
      <selection activeCell="H77" sqref="H7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12.7109375" style="0" customWidth="1"/>
    <col min="10" max="10" width="14.421875" style="0" customWidth="1"/>
  </cols>
  <sheetData>
    <row r="1" spans="1:11" ht="47.25">
      <c r="A1" s="36"/>
      <c r="B1" s="37"/>
      <c r="C1" s="437" t="str">
        <f>+LINEUP!C1</f>
        <v>Williams Brazil</v>
      </c>
      <c r="D1" s="437"/>
      <c r="E1" s="437"/>
      <c r="F1" s="437"/>
      <c r="G1" s="437"/>
      <c r="H1" s="437"/>
      <c r="I1" s="437"/>
      <c r="J1" s="437"/>
      <c r="K1" s="438"/>
    </row>
    <row r="2" spans="1:11" ht="26.25">
      <c r="A2" s="38"/>
      <c r="B2" s="1"/>
      <c r="C2" s="439" t="str">
        <f>+LINEUP!C2</f>
        <v>SUGAR LINE UP edition 03.01.2018</v>
      </c>
      <c r="D2" s="439"/>
      <c r="E2" s="439"/>
      <c r="F2" s="439"/>
      <c r="G2" s="439"/>
      <c r="H2" s="439"/>
      <c r="I2" s="439"/>
      <c r="J2" s="439"/>
      <c r="K2" s="440"/>
    </row>
    <row r="3" spans="1:11" ht="15">
      <c r="A3" s="38"/>
      <c r="B3" s="1"/>
      <c r="C3" s="441" t="s">
        <v>165</v>
      </c>
      <c r="D3" s="441"/>
      <c r="E3" s="441"/>
      <c r="F3" s="441"/>
      <c r="G3" s="441"/>
      <c r="H3" s="441"/>
      <c r="I3" s="441"/>
      <c r="J3" s="441"/>
      <c r="K3" s="442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85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Recap'!C14,'Partial Recap'!D14)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85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251" customFormat="1" ht="15.75" customHeight="1">
      <c r="A22" s="295" t="s">
        <v>64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90"/>
      <c r="L22" s="291">
        <f>DAYS360(C22,D22)</f>
        <v>0</v>
      </c>
      <c r="M22" s="292"/>
    </row>
    <row r="23" spans="1:13" s="251" customFormat="1" ht="15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SUM(G23:G25)</f>
        <v>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96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3" s="251" customFormat="1" ht="15.75" customHeight="1">
      <c r="A37" s="176" t="s">
        <v>147</v>
      </c>
      <c r="B37" s="286"/>
      <c r="C37" s="287">
        <v>43098</v>
      </c>
      <c r="D37" s="288">
        <v>43103</v>
      </c>
      <c r="E37" s="288">
        <v>43104</v>
      </c>
      <c r="F37" s="250"/>
      <c r="G37" s="289">
        <v>18840000</v>
      </c>
      <c r="H37" s="57" t="s">
        <v>9</v>
      </c>
      <c r="I37" s="57" t="s">
        <v>148</v>
      </c>
      <c r="J37" s="57" t="s">
        <v>66</v>
      </c>
      <c r="K37" s="290"/>
      <c r="L37" s="291"/>
      <c r="M37" s="292"/>
    </row>
    <row r="38" spans="1:13" s="251" customFormat="1" ht="15.75" customHeight="1">
      <c r="A38" s="176" t="s">
        <v>153</v>
      </c>
      <c r="B38" s="286"/>
      <c r="C38" s="287">
        <v>43104</v>
      </c>
      <c r="D38" s="288">
        <v>43104</v>
      </c>
      <c r="E38" s="288">
        <v>43105</v>
      </c>
      <c r="F38" s="250"/>
      <c r="G38" s="289">
        <v>21850000</v>
      </c>
      <c r="H38" s="57" t="s">
        <v>9</v>
      </c>
      <c r="I38" s="57" t="s">
        <v>134</v>
      </c>
      <c r="J38" s="57" t="s">
        <v>66</v>
      </c>
      <c r="K38" s="290"/>
      <c r="L38" s="291"/>
      <c r="M38" s="292"/>
    </row>
    <row r="39" spans="1:13" s="251" customFormat="1" ht="15.75" customHeight="1">
      <c r="A39" s="176" t="s">
        <v>115</v>
      </c>
      <c r="B39" s="286"/>
      <c r="C39" s="287">
        <v>43081</v>
      </c>
      <c r="D39" s="288">
        <v>43105</v>
      </c>
      <c r="E39" s="288">
        <v>43106</v>
      </c>
      <c r="F39" s="250"/>
      <c r="G39" s="289">
        <v>22500000</v>
      </c>
      <c r="H39" s="57" t="s">
        <v>9</v>
      </c>
      <c r="I39" s="57" t="s">
        <v>83</v>
      </c>
      <c r="J39" s="57" t="s">
        <v>66</v>
      </c>
      <c r="K39" s="290"/>
      <c r="L39" s="291"/>
      <c r="M39" s="292"/>
    </row>
    <row r="40" spans="1:13" s="251" customFormat="1" ht="15.75" customHeight="1">
      <c r="A40" s="176" t="s">
        <v>146</v>
      </c>
      <c r="B40" s="286"/>
      <c r="C40" s="287">
        <v>43096</v>
      </c>
      <c r="D40" s="288">
        <v>43106</v>
      </c>
      <c r="E40" s="288">
        <v>43107</v>
      </c>
      <c r="F40" s="250"/>
      <c r="G40" s="289">
        <v>35000000</v>
      </c>
      <c r="H40" s="57" t="s">
        <v>9</v>
      </c>
      <c r="I40" s="57" t="s">
        <v>81</v>
      </c>
      <c r="J40" s="57" t="s">
        <v>66</v>
      </c>
      <c r="K40" s="290"/>
      <c r="L40" s="291"/>
      <c r="M40" s="292"/>
    </row>
    <row r="41" spans="1:13" s="251" customFormat="1" ht="15.75" customHeight="1">
      <c r="A41" s="176" t="s">
        <v>166</v>
      </c>
      <c r="B41" s="286"/>
      <c r="C41" s="287">
        <v>43108</v>
      </c>
      <c r="D41" s="288">
        <v>43108</v>
      </c>
      <c r="E41" s="288">
        <v>43109</v>
      </c>
      <c r="F41" s="250"/>
      <c r="G41" s="289">
        <v>47200000</v>
      </c>
      <c r="H41" s="57" t="s">
        <v>9</v>
      </c>
      <c r="I41" s="57" t="s">
        <v>84</v>
      </c>
      <c r="J41" s="57" t="s">
        <v>98</v>
      </c>
      <c r="K41" s="290"/>
      <c r="L41" s="291"/>
      <c r="M41" s="292"/>
    </row>
    <row r="42" spans="1:13" s="251" customFormat="1" ht="15">
      <c r="A42" s="279"/>
      <c r="B42" s="293"/>
      <c r="C42" s="281" t="s">
        <v>43</v>
      </c>
      <c r="D42" s="352"/>
      <c r="E42" s="282"/>
      <c r="F42" s="282"/>
      <c r="G42" s="283" t="s">
        <v>57</v>
      </c>
      <c r="H42" s="284"/>
      <c r="I42" s="281"/>
      <c r="J42" s="282"/>
      <c r="K42" s="285"/>
      <c r="L42" s="291"/>
      <c r="M42" s="292"/>
    </row>
    <row r="43" spans="1:13" s="251" customFormat="1" ht="15">
      <c r="A43" s="176" t="s">
        <v>161</v>
      </c>
      <c r="B43" s="286"/>
      <c r="C43" s="287">
        <v>43097</v>
      </c>
      <c r="D43" s="288">
        <v>43100</v>
      </c>
      <c r="E43" s="288">
        <v>43103</v>
      </c>
      <c r="F43" s="250"/>
      <c r="G43" s="289">
        <v>68829000</v>
      </c>
      <c r="H43" s="57" t="s">
        <v>9</v>
      </c>
      <c r="I43" s="57" t="s">
        <v>11</v>
      </c>
      <c r="J43" s="57" t="s">
        <v>67</v>
      </c>
      <c r="K43" s="290"/>
      <c r="L43" s="291"/>
      <c r="M43" s="292"/>
    </row>
    <row r="44" spans="1:13" s="251" customFormat="1" ht="15">
      <c r="A44" s="176" t="s">
        <v>86</v>
      </c>
      <c r="B44" s="286"/>
      <c r="C44" s="287">
        <v>43097</v>
      </c>
      <c r="D44" s="288">
        <v>43099</v>
      </c>
      <c r="E44" s="288">
        <v>43102</v>
      </c>
      <c r="F44" s="250"/>
      <c r="G44" s="289">
        <v>45120000</v>
      </c>
      <c r="H44" s="57" t="s">
        <v>9</v>
      </c>
      <c r="I44" s="57" t="s">
        <v>100</v>
      </c>
      <c r="J44" s="57" t="s">
        <v>15</v>
      </c>
      <c r="K44" s="290"/>
      <c r="L44" s="291"/>
      <c r="M44" s="292"/>
    </row>
    <row r="45" spans="1:13" s="251" customFormat="1" ht="15">
      <c r="A45" s="176" t="s">
        <v>147</v>
      </c>
      <c r="B45" s="286"/>
      <c r="C45" s="287">
        <v>43098</v>
      </c>
      <c r="D45" s="288">
        <v>43103</v>
      </c>
      <c r="E45" s="288">
        <v>43103</v>
      </c>
      <c r="F45" s="250"/>
      <c r="G45" s="289">
        <v>11710000</v>
      </c>
      <c r="H45" s="57" t="s">
        <v>9</v>
      </c>
      <c r="I45" s="57" t="s">
        <v>148</v>
      </c>
      <c r="J45" s="57" t="s">
        <v>66</v>
      </c>
      <c r="K45" s="290"/>
      <c r="L45" s="291"/>
      <c r="M45" s="292"/>
    </row>
    <row r="46" spans="1:13" s="251" customFormat="1" ht="15">
      <c r="A46" s="176" t="s">
        <v>115</v>
      </c>
      <c r="B46" s="286"/>
      <c r="C46" s="287">
        <v>43081</v>
      </c>
      <c r="D46" s="288">
        <v>43091</v>
      </c>
      <c r="E46" s="288">
        <v>43092</v>
      </c>
      <c r="F46" s="250"/>
      <c r="G46" s="289">
        <v>20628000</v>
      </c>
      <c r="H46" s="57" t="s">
        <v>9</v>
      </c>
      <c r="I46" s="57" t="s">
        <v>83</v>
      </c>
      <c r="J46" s="57" t="s">
        <v>66</v>
      </c>
      <c r="K46" s="290"/>
      <c r="L46" s="291"/>
      <c r="M46" s="292"/>
    </row>
    <row r="47" spans="1:13" s="251" customFormat="1" ht="15">
      <c r="A47" s="176"/>
      <c r="B47" s="286"/>
      <c r="C47" s="287"/>
      <c r="D47" s="288">
        <v>43103</v>
      </c>
      <c r="E47" s="288">
        <v>43104</v>
      </c>
      <c r="F47" s="250"/>
      <c r="G47" s="289">
        <v>11872000</v>
      </c>
      <c r="H47" s="57" t="s">
        <v>9</v>
      </c>
      <c r="I47" s="57"/>
      <c r="J47" s="57"/>
      <c r="K47" s="290"/>
      <c r="L47" s="291"/>
      <c r="M47" s="292"/>
    </row>
    <row r="48" spans="1:13" s="251" customFormat="1" ht="15">
      <c r="A48" s="176" t="s">
        <v>145</v>
      </c>
      <c r="B48" s="286"/>
      <c r="C48" s="287">
        <v>43099</v>
      </c>
      <c r="D48" s="288">
        <v>43104</v>
      </c>
      <c r="E48" s="288">
        <v>43105</v>
      </c>
      <c r="F48" s="250"/>
      <c r="G48" s="289">
        <v>24260000</v>
      </c>
      <c r="H48" s="57" t="s">
        <v>9</v>
      </c>
      <c r="I48" s="57" t="s">
        <v>160</v>
      </c>
      <c r="J48" s="57" t="s">
        <v>74</v>
      </c>
      <c r="K48" s="290"/>
      <c r="L48" s="291"/>
      <c r="M48" s="292"/>
    </row>
    <row r="49" spans="1:13" s="251" customFormat="1" ht="15">
      <c r="A49" s="176" t="s">
        <v>150</v>
      </c>
      <c r="B49" s="286"/>
      <c r="C49" s="287">
        <v>43107</v>
      </c>
      <c r="D49" s="288">
        <v>43107</v>
      </c>
      <c r="E49" s="288">
        <v>43108</v>
      </c>
      <c r="F49" s="250"/>
      <c r="G49" s="289">
        <v>33500000</v>
      </c>
      <c r="H49" s="57" t="s">
        <v>9</v>
      </c>
      <c r="I49" s="57" t="s">
        <v>83</v>
      </c>
      <c r="J49" s="57" t="s">
        <v>74</v>
      </c>
      <c r="K49" s="290"/>
      <c r="L49" s="291"/>
      <c r="M49" s="292"/>
    </row>
    <row r="50" spans="1:13" s="251" customFormat="1" ht="14.25" customHeight="1">
      <c r="A50" s="279"/>
      <c r="B50" s="293"/>
      <c r="C50" s="281" t="s">
        <v>65</v>
      </c>
      <c r="D50" s="282"/>
      <c r="E50" s="282"/>
      <c r="F50" s="282"/>
      <c r="G50" s="283" t="s">
        <v>57</v>
      </c>
      <c r="H50" s="284"/>
      <c r="I50" s="281"/>
      <c r="J50" s="282"/>
      <c r="K50" s="285"/>
      <c r="L50" s="291"/>
      <c r="M50" s="292"/>
    </row>
    <row r="51" spans="1:13" s="251" customFormat="1" ht="15.75" customHeight="1">
      <c r="A51" s="176" t="s">
        <v>151</v>
      </c>
      <c r="B51" s="286"/>
      <c r="C51" s="287">
        <v>43096</v>
      </c>
      <c r="D51" s="288">
        <v>43097</v>
      </c>
      <c r="E51" s="288">
        <v>43103</v>
      </c>
      <c r="F51" s="250"/>
      <c r="G51" s="289">
        <v>48000000</v>
      </c>
      <c r="H51" s="57" t="s">
        <v>9</v>
      </c>
      <c r="I51" s="57" t="s">
        <v>135</v>
      </c>
      <c r="J51" s="57" t="s">
        <v>162</v>
      </c>
      <c r="K51" s="290"/>
      <c r="L51" s="291"/>
      <c r="M51" s="292"/>
    </row>
    <row r="52" spans="1:13" s="251" customFormat="1" ht="15.75" customHeight="1">
      <c r="A52" s="176" t="s">
        <v>146</v>
      </c>
      <c r="B52" s="286"/>
      <c r="C52" s="287">
        <v>43096</v>
      </c>
      <c r="D52" s="288">
        <v>43103</v>
      </c>
      <c r="E52" s="288">
        <v>43105</v>
      </c>
      <c r="F52" s="250"/>
      <c r="G52" s="289">
        <v>25000000</v>
      </c>
      <c r="H52" s="57" t="s">
        <v>9</v>
      </c>
      <c r="I52" s="57" t="s">
        <v>81</v>
      </c>
      <c r="J52" s="57" t="s">
        <v>66</v>
      </c>
      <c r="K52" s="290"/>
      <c r="L52" s="291"/>
      <c r="M52" s="292"/>
    </row>
    <row r="53" spans="1:13" s="251" customFormat="1" ht="15">
      <c r="A53" s="279"/>
      <c r="B53" s="293"/>
      <c r="C53" s="281" t="s">
        <v>17</v>
      </c>
      <c r="D53" s="282"/>
      <c r="E53" s="282"/>
      <c r="F53" s="282"/>
      <c r="G53" s="283" t="s">
        <v>57</v>
      </c>
      <c r="H53" s="294"/>
      <c r="I53" s="281"/>
      <c r="J53" s="282"/>
      <c r="K53" s="285"/>
      <c r="L53" s="291"/>
      <c r="M53" s="292"/>
    </row>
    <row r="54" spans="1:13" s="251" customFormat="1" ht="15">
      <c r="A54" s="157" t="s">
        <v>64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90"/>
      <c r="L54" s="291"/>
      <c r="M54" s="292"/>
    </row>
    <row r="55" spans="1:13" s="251" customFormat="1" ht="15">
      <c r="A55" s="279"/>
      <c r="B55" s="293"/>
      <c r="C55" s="281" t="s">
        <v>75</v>
      </c>
      <c r="D55" s="282"/>
      <c r="E55" s="282"/>
      <c r="F55" s="282"/>
      <c r="G55" s="283" t="s">
        <v>57</v>
      </c>
      <c r="H55" s="284"/>
      <c r="I55" s="281"/>
      <c r="J55" s="282"/>
      <c r="K55" s="285"/>
      <c r="L55" s="291"/>
      <c r="M55" s="292"/>
    </row>
    <row r="56" spans="1:12" s="251" customFormat="1" ht="15">
      <c r="A56" s="157" t="s">
        <v>64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90"/>
      <c r="L56" s="291"/>
    </row>
    <row r="57" spans="1:13" s="251" customFormat="1" ht="15">
      <c r="A57" s="279"/>
      <c r="B57" s="293"/>
      <c r="C57" s="281" t="s">
        <v>19</v>
      </c>
      <c r="D57" s="282"/>
      <c r="E57" s="282"/>
      <c r="F57" s="282"/>
      <c r="G57" s="283" t="s">
        <v>57</v>
      </c>
      <c r="H57" s="294"/>
      <c r="I57" s="281"/>
      <c r="J57" s="282"/>
      <c r="K57" s="285"/>
      <c r="L57" s="291"/>
      <c r="M57" s="292"/>
    </row>
    <row r="58" spans="1:13" s="251" customFormat="1" ht="15">
      <c r="A58" s="317" t="s">
        <v>64</v>
      </c>
      <c r="B58" s="407"/>
      <c r="C58" s="407"/>
      <c r="D58" s="256"/>
      <c r="E58" s="257"/>
      <c r="F58" s="407"/>
      <c r="G58" s="289"/>
      <c r="H58" s="257"/>
      <c r="I58" s="257"/>
      <c r="J58" s="353"/>
      <c r="K58" s="408"/>
      <c r="L58" s="291"/>
      <c r="M58" s="292"/>
    </row>
    <row r="59" spans="1:13" s="251" customFormat="1" ht="15">
      <c r="A59" s="317"/>
      <c r="B59" s="407"/>
      <c r="C59" s="407"/>
      <c r="D59" s="256"/>
      <c r="E59" s="257"/>
      <c r="F59" s="407"/>
      <c r="G59" s="289"/>
      <c r="H59" s="257"/>
      <c r="I59" s="257"/>
      <c r="J59" s="353"/>
      <c r="K59" s="408"/>
      <c r="L59" s="291"/>
      <c r="M59" s="292"/>
    </row>
    <row r="60" spans="1:13" s="251" customFormat="1" ht="15">
      <c r="A60" s="272"/>
      <c r="B60" s="407"/>
      <c r="C60" s="409" t="s">
        <v>10</v>
      </c>
      <c r="D60" s="410"/>
      <c r="E60" s="410"/>
      <c r="F60" s="303">
        <f>SUM(F37:F58)</f>
        <v>0</v>
      </c>
      <c r="G60" s="304">
        <f>SUM(G36:G58)</f>
        <v>434309000</v>
      </c>
      <c r="H60" s="257"/>
      <c r="I60" s="354"/>
      <c r="J60" s="353"/>
      <c r="K60" s="408"/>
      <c r="L60" s="291"/>
      <c r="M60" s="292"/>
    </row>
    <row r="61" spans="1:13" s="251" customFormat="1" ht="15">
      <c r="A61" s="335" t="s">
        <v>18</v>
      </c>
      <c r="B61" s="336"/>
      <c r="C61" s="337"/>
      <c r="D61" s="337"/>
      <c r="E61" s="337"/>
      <c r="F61" s="336"/>
      <c r="G61" s="338"/>
      <c r="H61" s="339"/>
      <c r="I61" s="339"/>
      <c r="J61" s="337"/>
      <c r="K61" s="340" t="s">
        <v>18</v>
      </c>
      <c r="L61" s="291"/>
      <c r="M61" s="292"/>
    </row>
    <row r="62" spans="1:13" s="251" customFormat="1" ht="15">
      <c r="A62" s="341"/>
      <c r="B62" s="268"/>
      <c r="C62" s="342"/>
      <c r="D62" s="342"/>
      <c r="E62" s="343" t="str">
        <f>E34</f>
        <v>WILLIAMS BRAZIL SUGAR LINE UP EDITION 22.11.2017</v>
      </c>
      <c r="F62" s="268"/>
      <c r="G62" s="344"/>
      <c r="H62" s="345"/>
      <c r="I62" s="345"/>
      <c r="J62" s="342"/>
      <c r="K62" s="346"/>
      <c r="L62" s="291"/>
      <c r="M62" s="292"/>
    </row>
    <row r="63" spans="1:13" s="251" customFormat="1" ht="15">
      <c r="A63" s="347"/>
      <c r="B63" s="273" t="s">
        <v>41</v>
      </c>
      <c r="C63" s="274"/>
      <c r="D63" s="313"/>
      <c r="E63" s="313"/>
      <c r="F63" s="314"/>
      <c r="G63" s="348"/>
      <c r="H63" s="349"/>
      <c r="I63" s="349"/>
      <c r="J63" s="349"/>
      <c r="K63" s="408"/>
      <c r="L63" s="291"/>
      <c r="M63" s="292"/>
    </row>
    <row r="64" spans="1:13" s="251" customFormat="1" ht="15" customHeight="1">
      <c r="A64" s="279"/>
      <c r="B64" s="280"/>
      <c r="C64" s="281" t="s">
        <v>20</v>
      </c>
      <c r="D64" s="282"/>
      <c r="E64" s="282"/>
      <c r="F64" s="282"/>
      <c r="G64" s="283" t="s">
        <v>57</v>
      </c>
      <c r="H64" s="294"/>
      <c r="I64" s="281"/>
      <c r="J64" s="282"/>
      <c r="K64" s="285"/>
      <c r="L64" s="291"/>
      <c r="M64" s="292"/>
    </row>
    <row r="65" spans="1:12" s="251" customFormat="1" ht="15">
      <c r="A65" s="89" t="s">
        <v>152</v>
      </c>
      <c r="B65" s="250"/>
      <c r="C65" s="299">
        <v>43096</v>
      </c>
      <c r="D65" s="288">
        <v>43103</v>
      </c>
      <c r="E65" s="288">
        <v>43105</v>
      </c>
      <c r="F65" s="311"/>
      <c r="G65" s="311">
        <v>30000000</v>
      </c>
      <c r="H65" s="14" t="s">
        <v>9</v>
      </c>
      <c r="I65" s="310" t="s">
        <v>158</v>
      </c>
      <c r="J65" s="57" t="s">
        <v>157</v>
      </c>
      <c r="K65" s="316"/>
      <c r="L65" s="291"/>
    </row>
    <row r="66" spans="1:12" s="251" customFormat="1" ht="15">
      <c r="A66" s="89" t="s">
        <v>87</v>
      </c>
      <c r="B66" s="250"/>
      <c r="C66" s="299">
        <v>43100</v>
      </c>
      <c r="D66" s="288">
        <v>43105</v>
      </c>
      <c r="E66" s="288">
        <v>43107</v>
      </c>
      <c r="F66" s="311"/>
      <c r="G66" s="311">
        <v>25000000</v>
      </c>
      <c r="H66" s="14" t="s">
        <v>9</v>
      </c>
      <c r="I66" s="310" t="s">
        <v>128</v>
      </c>
      <c r="J66" s="57" t="s">
        <v>74</v>
      </c>
      <c r="K66" s="316"/>
      <c r="L66" s="291"/>
    </row>
    <row r="67" spans="1:12" s="251" customFormat="1" ht="15">
      <c r="A67" s="89" t="s">
        <v>167</v>
      </c>
      <c r="B67" s="250"/>
      <c r="C67" s="299">
        <v>43111</v>
      </c>
      <c r="D67" s="288">
        <v>43111</v>
      </c>
      <c r="E67" s="288">
        <v>43114</v>
      </c>
      <c r="F67" s="311"/>
      <c r="G67" s="311">
        <v>44000000</v>
      </c>
      <c r="H67" s="14" t="s">
        <v>9</v>
      </c>
      <c r="I67" s="310" t="s">
        <v>11</v>
      </c>
      <c r="J67" s="57" t="s">
        <v>15</v>
      </c>
      <c r="K67" s="316"/>
      <c r="L67" s="291"/>
    </row>
    <row r="68" spans="1:13" s="251" customFormat="1" ht="15" customHeight="1">
      <c r="A68" s="279"/>
      <c r="B68" s="293"/>
      <c r="C68" s="281" t="s">
        <v>47</v>
      </c>
      <c r="D68" s="282"/>
      <c r="E68" s="282"/>
      <c r="F68" s="282"/>
      <c r="G68" s="283" t="s">
        <v>57</v>
      </c>
      <c r="H68" s="294"/>
      <c r="I68" s="281"/>
      <c r="J68" s="282"/>
      <c r="K68" s="285"/>
      <c r="L68" s="291"/>
      <c r="M68" s="292"/>
    </row>
    <row r="69" spans="1:13" s="251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s="251" customFormat="1" ht="15">
      <c r="A70" s="279"/>
      <c r="B70" s="293"/>
      <c r="C70" s="281" t="s">
        <v>21</v>
      </c>
      <c r="D70" s="282"/>
      <c r="E70" s="282"/>
      <c r="F70" s="282"/>
      <c r="G70" s="283" t="s">
        <v>57</v>
      </c>
      <c r="H70" s="294"/>
      <c r="I70" s="281"/>
      <c r="J70" s="282"/>
      <c r="K70" s="285"/>
      <c r="L70" s="291"/>
      <c r="M70" s="292"/>
    </row>
    <row r="71" spans="1:13" s="251" customFormat="1" ht="15" customHeight="1">
      <c r="A71" s="89" t="s">
        <v>153</v>
      </c>
      <c r="B71" s="250"/>
      <c r="C71" s="299">
        <v>43097</v>
      </c>
      <c r="D71" s="288">
        <v>43101</v>
      </c>
      <c r="E71" s="288">
        <v>43103</v>
      </c>
      <c r="F71" s="311"/>
      <c r="G71" s="311">
        <v>40000000</v>
      </c>
      <c r="H71" s="14" t="s">
        <v>9</v>
      </c>
      <c r="I71" s="310" t="s">
        <v>77</v>
      </c>
      <c r="J71" s="57" t="s">
        <v>66</v>
      </c>
      <c r="K71" s="316"/>
      <c r="L71" s="291"/>
      <c r="M71" s="292"/>
    </row>
    <row r="72" spans="1:13" s="251" customFormat="1" ht="15" customHeight="1">
      <c r="A72" s="89" t="s">
        <v>168</v>
      </c>
      <c r="B72" s="250"/>
      <c r="C72" s="299">
        <v>43124</v>
      </c>
      <c r="D72" s="288">
        <v>43124</v>
      </c>
      <c r="E72" s="288">
        <v>43125</v>
      </c>
      <c r="F72" s="311"/>
      <c r="G72" s="311">
        <v>25000000</v>
      </c>
      <c r="H72" s="14" t="s">
        <v>9</v>
      </c>
      <c r="I72" s="310" t="s">
        <v>169</v>
      </c>
      <c r="J72" s="57" t="s">
        <v>69</v>
      </c>
      <c r="K72" s="316"/>
      <c r="L72" s="291"/>
      <c r="M72" s="292"/>
    </row>
    <row r="73" spans="1:13" s="251" customFormat="1" ht="13.5" customHeight="1">
      <c r="A73" s="279"/>
      <c r="B73" s="293"/>
      <c r="C73" s="281" t="s">
        <v>42</v>
      </c>
      <c r="D73" s="282"/>
      <c r="E73" s="282"/>
      <c r="F73" s="282"/>
      <c r="G73" s="283" t="s">
        <v>57</v>
      </c>
      <c r="H73" s="294"/>
      <c r="I73" s="281"/>
      <c r="J73" s="282"/>
      <c r="K73" s="285"/>
      <c r="L73" s="291"/>
      <c r="M73" s="292"/>
    </row>
    <row r="74" spans="1:13" s="251" customFormat="1" ht="15" customHeight="1">
      <c r="A74" s="89" t="s">
        <v>130</v>
      </c>
      <c r="B74" s="250"/>
      <c r="C74" s="299">
        <v>43101</v>
      </c>
      <c r="D74" s="288">
        <v>43102</v>
      </c>
      <c r="E74" s="288">
        <v>43107</v>
      </c>
      <c r="F74" s="311">
        <v>9200000</v>
      </c>
      <c r="G74" s="311"/>
      <c r="H74" s="14" t="s">
        <v>78</v>
      </c>
      <c r="I74" s="310" t="s">
        <v>11</v>
      </c>
      <c r="J74" s="57" t="s">
        <v>131</v>
      </c>
      <c r="K74" s="316"/>
      <c r="L74" s="291"/>
      <c r="M74" s="292"/>
    </row>
    <row r="75" spans="1:13" s="251" customFormat="1" ht="15" customHeight="1">
      <c r="A75" s="89" t="s">
        <v>154</v>
      </c>
      <c r="B75" s="250"/>
      <c r="C75" s="299">
        <v>43100</v>
      </c>
      <c r="D75" s="288">
        <v>43107</v>
      </c>
      <c r="E75" s="288">
        <v>43121</v>
      </c>
      <c r="F75" s="311">
        <v>25000000</v>
      </c>
      <c r="G75" s="311"/>
      <c r="H75" s="14" t="s">
        <v>88</v>
      </c>
      <c r="I75" s="310" t="s">
        <v>11</v>
      </c>
      <c r="J75" s="57" t="s">
        <v>155</v>
      </c>
      <c r="K75" s="316"/>
      <c r="L75" s="291"/>
      <c r="M75" s="292"/>
    </row>
    <row r="76" spans="1:13" s="251" customFormat="1" ht="15">
      <c r="A76" s="279"/>
      <c r="B76" s="293"/>
      <c r="C76" s="281" t="s">
        <v>49</v>
      </c>
      <c r="D76" s="282"/>
      <c r="E76" s="282"/>
      <c r="F76" s="282"/>
      <c r="G76" s="283" t="s">
        <v>57</v>
      </c>
      <c r="H76" s="294"/>
      <c r="I76" s="281"/>
      <c r="J76" s="282"/>
      <c r="K76" s="285"/>
      <c r="L76" s="291"/>
      <c r="M76" s="292"/>
    </row>
    <row r="77" spans="1:13" s="251" customFormat="1" ht="15" customHeight="1">
      <c r="A77" s="317" t="s">
        <v>64</v>
      </c>
      <c r="B77" s="250"/>
      <c r="C77" s="250"/>
      <c r="D77" s="250"/>
      <c r="E77" s="250"/>
      <c r="F77" s="250"/>
      <c r="G77" s="250"/>
      <c r="H77" s="250"/>
      <c r="I77" s="250"/>
      <c r="J77" s="250"/>
      <c r="K77" s="316"/>
      <c r="L77" s="291"/>
      <c r="M77" s="292"/>
    </row>
    <row r="78" spans="1:13" s="251" customFormat="1" ht="15">
      <c r="A78" s="279"/>
      <c r="B78" s="293"/>
      <c r="C78" s="281" t="s">
        <v>35</v>
      </c>
      <c r="D78" s="282"/>
      <c r="E78" s="282"/>
      <c r="F78" s="282"/>
      <c r="G78" s="283" t="s">
        <v>57</v>
      </c>
      <c r="H78" s="294"/>
      <c r="I78" s="281"/>
      <c r="J78" s="282"/>
      <c r="K78" s="285"/>
      <c r="L78" s="291"/>
      <c r="M78" s="292"/>
    </row>
    <row r="79" spans="1:13" s="251" customFormat="1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L79" s="291"/>
      <c r="M79" s="292"/>
    </row>
    <row r="80" spans="1:13" s="251" customFormat="1" ht="15" customHeight="1">
      <c r="A80" s="279"/>
      <c r="B80" s="293"/>
      <c r="C80" s="281" t="s">
        <v>23</v>
      </c>
      <c r="D80" s="282"/>
      <c r="E80" s="282"/>
      <c r="F80" s="282"/>
      <c r="G80" s="283" t="s">
        <v>57</v>
      </c>
      <c r="H80" s="294"/>
      <c r="I80" s="183"/>
      <c r="J80" s="282"/>
      <c r="K80" s="285"/>
      <c r="L80" s="291"/>
      <c r="M80" s="292"/>
    </row>
    <row r="81" spans="1:13" s="251" customFormat="1" ht="15" customHeight="1">
      <c r="A81" s="317" t="s">
        <v>64</v>
      </c>
      <c r="B81" s="250"/>
      <c r="C81" s="299"/>
      <c r="D81" s="288"/>
      <c r="E81" s="288"/>
      <c r="F81" s="311"/>
      <c r="G81" s="311"/>
      <c r="H81" s="14"/>
      <c r="I81" s="310"/>
      <c r="J81" s="57"/>
      <c r="K81" s="316"/>
      <c r="L81" s="291"/>
      <c r="M81" s="292"/>
    </row>
    <row r="82" spans="1:13" s="251" customFormat="1" ht="15">
      <c r="A82" s="272"/>
      <c r="B82" s="355"/>
      <c r="C82" s="356"/>
      <c r="D82" s="357"/>
      <c r="E82" s="356"/>
      <c r="F82" s="311"/>
      <c r="G82" s="358"/>
      <c r="H82" s="349"/>
      <c r="I82" s="349"/>
      <c r="J82" s="310"/>
      <c r="K82" s="408"/>
      <c r="L82" s="291"/>
      <c r="M82" s="292"/>
    </row>
    <row r="83" spans="1:13" s="251" customFormat="1" ht="15">
      <c r="A83" s="300"/>
      <c r="B83" s="407"/>
      <c r="C83" s="409" t="s">
        <v>10</v>
      </c>
      <c r="D83" s="410"/>
      <c r="E83" s="410"/>
      <c r="F83" s="303">
        <f>SUM(F64:F82)</f>
        <v>34200000</v>
      </c>
      <c r="G83" s="304">
        <f>SUM(G64:G82)</f>
        <v>164000000</v>
      </c>
      <c r="H83" s="407"/>
      <c r="I83" s="407"/>
      <c r="J83" s="407"/>
      <c r="K83" s="408"/>
      <c r="L83" s="291"/>
      <c r="M83" s="292"/>
    </row>
    <row r="84" spans="1:13" s="251" customFormat="1" ht="15">
      <c r="A84" s="300"/>
      <c r="B84" s="407"/>
      <c r="C84" s="412"/>
      <c r="D84" s="412"/>
      <c r="E84" s="412"/>
      <c r="F84" s="413"/>
      <c r="G84" s="413"/>
      <c r="H84" s="407"/>
      <c r="I84" s="407"/>
      <c r="J84" s="407"/>
      <c r="K84" s="408"/>
      <c r="L84" s="291"/>
      <c r="M84" s="292"/>
    </row>
    <row r="85" spans="1:13" s="251" customFormat="1" ht="15">
      <c r="A85" s="300"/>
      <c r="B85" s="407"/>
      <c r="C85" s="412"/>
      <c r="D85" s="412"/>
      <c r="E85" s="412"/>
      <c r="F85" s="413"/>
      <c r="G85" s="413"/>
      <c r="H85" s="407"/>
      <c r="I85" s="407"/>
      <c r="J85" s="407"/>
      <c r="K85" s="408"/>
      <c r="L85" s="291"/>
      <c r="M85" s="292"/>
    </row>
    <row r="86" spans="1:13" s="251" customFormat="1" ht="15">
      <c r="A86" s="300"/>
      <c r="B86" s="198" t="s">
        <v>24</v>
      </c>
      <c r="C86" s="199" t="s">
        <v>10</v>
      </c>
      <c r="D86" s="200"/>
      <c r="E86" s="199"/>
      <c r="F86" s="199" t="e">
        <f>#REF!+F51+#REF!+F82+F56+#REF!</f>
        <v>#REF!</v>
      </c>
      <c r="G86" s="197">
        <f>SUM(G83,G60,G32,G26,G18,G13)</f>
        <v>598309000</v>
      </c>
      <c r="H86" s="407"/>
      <c r="I86" s="407"/>
      <c r="J86" s="407"/>
      <c r="K86" s="408"/>
      <c r="L86" s="291"/>
      <c r="M86" s="292"/>
    </row>
    <row r="87" spans="1:13" s="251" customFormat="1" ht="15">
      <c r="A87" s="415"/>
      <c r="B87" s="416"/>
      <c r="C87" s="417"/>
      <c r="D87" s="418"/>
      <c r="E87" s="417"/>
      <c r="F87" s="417"/>
      <c r="G87" s="419"/>
      <c r="H87" s="336"/>
      <c r="I87" s="336"/>
      <c r="J87" s="336"/>
      <c r="K87" s="420"/>
      <c r="L87" s="291"/>
      <c r="M87" s="292"/>
    </row>
    <row r="88" spans="1:11" ht="47.25">
      <c r="A88" s="230"/>
      <c r="B88" s="231"/>
      <c r="C88" s="232"/>
      <c r="D88" s="232"/>
      <c r="E88" s="232"/>
      <c r="F88" s="414"/>
      <c r="G88" s="224" t="str">
        <f>+C1</f>
        <v>Williams Brazil</v>
      </c>
      <c r="H88" s="233"/>
      <c r="I88" s="233"/>
      <c r="J88" s="414"/>
      <c r="K88" s="169"/>
    </row>
    <row r="89" spans="1:11" ht="25.5">
      <c r="A89" s="43"/>
      <c r="B89" s="19"/>
      <c r="C89" s="21"/>
      <c r="D89" s="21"/>
      <c r="E89" s="21"/>
      <c r="F89" s="128"/>
      <c r="G89" s="212" t="str">
        <f>+C2</f>
        <v>SUGAR LINE UP edition 03.01.2018</v>
      </c>
      <c r="H89" s="21"/>
      <c r="I89" s="21"/>
      <c r="J89" s="128"/>
      <c r="K89" s="41"/>
    </row>
    <row r="90" spans="1:11" ht="15">
      <c r="A90" s="43"/>
      <c r="B90" s="21"/>
      <c r="C90" s="21"/>
      <c r="D90" s="21"/>
      <c r="E90" s="21"/>
      <c r="F90" s="21"/>
      <c r="G90" s="21"/>
      <c r="H90" s="21"/>
      <c r="I90" s="21"/>
      <c r="J90" s="128"/>
      <c r="K90" s="211"/>
    </row>
    <row r="91" spans="1:11" ht="15">
      <c r="A91" s="43"/>
      <c r="B91" s="21"/>
      <c r="C91" s="21"/>
      <c r="D91" s="21"/>
      <c r="E91" s="21"/>
      <c r="F91" s="21"/>
      <c r="G91" s="21"/>
      <c r="H91" s="21"/>
      <c r="I91" s="21"/>
      <c r="J91" s="128"/>
      <c r="K91" s="211"/>
    </row>
    <row r="92" spans="1:11" ht="15">
      <c r="A92" s="43"/>
      <c r="B92" s="21"/>
      <c r="C92" s="21"/>
      <c r="D92" s="21"/>
      <c r="E92" s="21"/>
      <c r="F92" s="21"/>
      <c r="G92" s="21"/>
      <c r="H92" s="21"/>
      <c r="I92" s="21"/>
      <c r="J92" s="128"/>
      <c r="K92" s="44"/>
    </row>
    <row r="93" spans="1:11" ht="15">
      <c r="A93" s="43"/>
      <c r="B93" s="21"/>
      <c r="C93" s="21"/>
      <c r="D93" s="21"/>
      <c r="E93" s="21"/>
      <c r="F93" s="21"/>
      <c r="G93" s="21"/>
      <c r="H93" s="21"/>
      <c r="I93" s="21"/>
      <c r="J93" s="128"/>
      <c r="K93" s="44"/>
    </row>
    <row r="94" spans="1:11" s="61" customFormat="1" ht="15">
      <c r="A94" s="443" t="s">
        <v>25</v>
      </c>
      <c r="B94" s="444"/>
      <c r="C94" s="17"/>
      <c r="D94" s="17"/>
      <c r="E94" s="17"/>
      <c r="F94" s="17"/>
      <c r="G94" s="20"/>
      <c r="H94" s="20"/>
      <c r="I94" s="24"/>
      <c r="J94" s="128"/>
      <c r="K94" s="44"/>
    </row>
    <row r="95" spans="1:11" ht="15">
      <c r="A95" s="209" t="s">
        <v>45</v>
      </c>
      <c r="B95" s="98">
        <f>G13</f>
        <v>0</v>
      </c>
      <c r="C95" s="17"/>
      <c r="D95" s="17"/>
      <c r="E95" s="17"/>
      <c r="F95" s="17"/>
      <c r="G95" s="20"/>
      <c r="H95" s="20"/>
      <c r="I95" s="24"/>
      <c r="J95" s="128"/>
      <c r="K95" s="44"/>
    </row>
    <row r="96" spans="1:11" ht="15">
      <c r="A96" s="209" t="s">
        <v>46</v>
      </c>
      <c r="B96" s="98">
        <f>G19</f>
        <v>0</v>
      </c>
      <c r="C96" s="17"/>
      <c r="D96" s="17"/>
      <c r="E96" s="17"/>
      <c r="F96" s="17"/>
      <c r="G96" s="20"/>
      <c r="H96" s="20"/>
      <c r="I96" s="24"/>
      <c r="J96" s="128"/>
      <c r="K96" s="44"/>
    </row>
    <row r="97" spans="1:11" ht="15">
      <c r="A97" s="209" t="s">
        <v>12</v>
      </c>
      <c r="B97" s="98">
        <f>G60</f>
        <v>434309000</v>
      </c>
      <c r="C97" s="17"/>
      <c r="D97" s="17"/>
      <c r="E97" s="17"/>
      <c r="F97" s="17"/>
      <c r="G97" s="20"/>
      <c r="H97" s="20"/>
      <c r="I97" s="17"/>
      <c r="J97" s="128"/>
      <c r="K97" s="46"/>
    </row>
    <row r="98" spans="1:11" ht="15">
      <c r="A98" s="209" t="s">
        <v>41</v>
      </c>
      <c r="B98" s="98">
        <f>G83</f>
        <v>164000000</v>
      </c>
      <c r="C98" s="17"/>
      <c r="D98" s="17"/>
      <c r="E98" s="17"/>
      <c r="F98" s="17"/>
      <c r="G98" s="20"/>
      <c r="H98" s="20"/>
      <c r="I98" s="17"/>
      <c r="J98" s="128"/>
      <c r="K98" s="46"/>
    </row>
    <row r="99" spans="1:11" ht="15">
      <c r="A99" s="218" t="s">
        <v>26</v>
      </c>
      <c r="B99" s="207">
        <f>SUM(B95:B98)</f>
        <v>598309000</v>
      </c>
      <c r="C99" s="17"/>
      <c r="D99" s="17"/>
      <c r="E99" s="17"/>
      <c r="F99" s="17"/>
      <c r="G99" s="20"/>
      <c r="H99" s="20"/>
      <c r="I99" s="17"/>
      <c r="J99" s="128"/>
      <c r="K99" s="46"/>
    </row>
    <row r="100" spans="1:11" ht="15">
      <c r="A100" s="40"/>
      <c r="B100" s="128"/>
      <c r="C100" s="17"/>
      <c r="D100" s="17"/>
      <c r="E100" s="17"/>
      <c r="F100" s="17"/>
      <c r="G100" s="20"/>
      <c r="H100" s="20"/>
      <c r="I100" s="17"/>
      <c r="J100" s="128"/>
      <c r="K100" s="129"/>
    </row>
    <row r="101" spans="1:11" ht="15">
      <c r="A101" s="40"/>
      <c r="B101" s="53"/>
      <c r="C101" s="17"/>
      <c r="D101" s="17"/>
      <c r="E101" s="17"/>
      <c r="F101" s="17"/>
      <c r="G101" s="20"/>
      <c r="H101" s="20"/>
      <c r="I101" s="17"/>
      <c r="J101" s="128"/>
      <c r="K101" s="129"/>
    </row>
    <row r="102" spans="1:11" ht="15">
      <c r="A102" s="45"/>
      <c r="B102" s="25"/>
      <c r="C102" s="17"/>
      <c r="D102" s="17"/>
      <c r="E102" s="17"/>
      <c r="F102" s="17"/>
      <c r="G102" s="20"/>
      <c r="H102" s="20"/>
      <c r="I102" s="17"/>
      <c r="J102" s="128"/>
      <c r="K102" s="48"/>
    </row>
    <row r="103" spans="1:11" ht="15">
      <c r="A103" s="45"/>
      <c r="B103" s="26"/>
      <c r="C103" s="17"/>
      <c r="D103" s="17"/>
      <c r="E103" s="17"/>
      <c r="F103" s="17"/>
      <c r="G103" s="20"/>
      <c r="H103" s="20"/>
      <c r="I103" s="17"/>
      <c r="J103" s="128"/>
      <c r="K103" s="48"/>
    </row>
    <row r="104" spans="1:11" ht="15">
      <c r="A104" s="45"/>
      <c r="B104" s="26"/>
      <c r="C104" s="17"/>
      <c r="D104" s="17"/>
      <c r="E104" s="17"/>
      <c r="F104" s="17"/>
      <c r="G104" s="20"/>
      <c r="H104" s="20"/>
      <c r="I104" s="17"/>
      <c r="J104" s="128"/>
      <c r="K104" s="48"/>
    </row>
    <row r="105" spans="1:11" ht="15">
      <c r="A105" s="45"/>
      <c r="B105" s="26"/>
      <c r="C105" s="17"/>
      <c r="D105" s="17"/>
      <c r="E105" s="17"/>
      <c r="F105" s="17"/>
      <c r="G105" s="20"/>
      <c r="H105" s="20"/>
      <c r="I105" s="17"/>
      <c r="J105" s="128"/>
      <c r="K105" s="48"/>
    </row>
    <row r="106" spans="1:11" ht="15">
      <c r="A106" s="47"/>
      <c r="B106" s="35"/>
      <c r="C106" s="17"/>
      <c r="D106" s="17"/>
      <c r="E106" s="17"/>
      <c r="F106" s="17"/>
      <c r="G106" s="20"/>
      <c r="H106" s="20"/>
      <c r="I106" s="17"/>
      <c r="J106" s="128"/>
      <c r="K106" s="51"/>
    </row>
    <row r="107" spans="1:11" ht="15">
      <c r="A107" s="40"/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49"/>
      <c r="B109" s="91"/>
      <c r="C109" s="17"/>
      <c r="D109" s="17"/>
      <c r="E109" s="17"/>
      <c r="F109" s="17"/>
      <c r="G109" s="20"/>
      <c r="H109" s="20"/>
      <c r="I109" s="20"/>
      <c r="J109" s="128"/>
      <c r="K109" s="129"/>
    </row>
    <row r="110" spans="1:11" ht="15">
      <c r="A110" s="50"/>
      <c r="B110" s="28"/>
      <c r="C110" s="28"/>
      <c r="D110" s="28"/>
      <c r="E110" s="28"/>
      <c r="F110" s="28"/>
      <c r="G110" s="29"/>
      <c r="H110" s="28"/>
      <c r="I110" s="28"/>
      <c r="J110" s="128"/>
      <c r="K110" s="129"/>
    </row>
    <row r="111" spans="1:11" ht="15">
      <c r="A111" s="40"/>
      <c r="B111" s="128"/>
      <c r="C111" s="128"/>
      <c r="D111" s="128"/>
      <c r="E111" s="128"/>
      <c r="F111" s="128"/>
      <c r="G111" s="128"/>
      <c r="H111" s="128"/>
      <c r="I111" s="128"/>
      <c r="J111" s="128"/>
      <c r="K111" s="129"/>
    </row>
    <row r="112" spans="1:11" ht="15">
      <c r="A112" s="40"/>
      <c r="B112" s="128"/>
      <c r="C112" s="128"/>
      <c r="D112" s="128"/>
      <c r="E112" s="128"/>
      <c r="F112" s="128"/>
      <c r="G112" s="128"/>
      <c r="H112" s="128"/>
      <c r="I112" s="128"/>
      <c r="J112" s="128"/>
      <c r="K112" s="129"/>
    </row>
    <row r="113" spans="1:11" ht="15">
      <c r="A113" s="40"/>
      <c r="B113" s="128"/>
      <c r="C113" s="128"/>
      <c r="D113" s="128"/>
      <c r="E113" s="128"/>
      <c r="F113" s="128"/>
      <c r="G113" s="128"/>
      <c r="H113" s="128"/>
      <c r="I113" s="128"/>
      <c r="J113" s="128"/>
      <c r="K113" s="129"/>
    </row>
    <row r="114" spans="1:11" ht="15">
      <c r="A114" s="40"/>
      <c r="B114" s="128"/>
      <c r="C114" s="128"/>
      <c r="D114" s="128"/>
      <c r="E114" s="128"/>
      <c r="F114" s="128"/>
      <c r="G114" s="128"/>
      <c r="H114" s="128"/>
      <c r="I114" s="128"/>
      <c r="J114" s="128"/>
      <c r="K114" s="129"/>
    </row>
    <row r="115" spans="1:11" ht="15">
      <c r="A115" s="63" t="s">
        <v>62</v>
      </c>
      <c r="B115" s="78"/>
      <c r="C115" s="79"/>
      <c r="D115" s="79"/>
      <c r="E115" s="79"/>
      <c r="F115" s="80"/>
      <c r="G115" s="81"/>
      <c r="H115" s="81"/>
      <c r="I115" s="79"/>
      <c r="J115" s="214"/>
      <c r="K115" s="82" t="s">
        <v>62</v>
      </c>
    </row>
  </sheetData>
  <sheetProtection password="F66E" sheet="1"/>
  <mergeCells count="4">
    <mergeCell ref="A94:B9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61" max="10" man="1"/>
    <brk id="8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0"/>
  <sheetViews>
    <sheetView showGridLines="0" zoomScalePageLayoutView="0" workbookViewId="0" topLeftCell="A1">
      <selection activeCell="H20" sqref="H20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45" t="str">
        <f>+BULK!C1</f>
        <v>Williams Brazil</v>
      </c>
      <c r="D1" s="445"/>
      <c r="E1" s="445"/>
      <c r="F1" s="445"/>
      <c r="G1" s="445"/>
      <c r="H1" s="445"/>
      <c r="I1" s="445"/>
      <c r="J1" s="445"/>
      <c r="K1" s="445"/>
      <c r="L1" s="446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47" t="s">
        <v>27</v>
      </c>
      <c r="D2" s="447"/>
      <c r="E2" s="447"/>
      <c r="F2" s="447"/>
      <c r="G2" s="447"/>
      <c r="H2" s="447"/>
      <c r="I2" s="447"/>
      <c r="J2" s="447"/>
      <c r="K2" s="447"/>
      <c r="L2" s="448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49" t="s">
        <v>170</v>
      </c>
      <c r="D3" s="449"/>
      <c r="E3" s="449"/>
      <c r="F3" s="449"/>
      <c r="G3" s="449"/>
      <c r="H3" s="449"/>
      <c r="I3" s="449"/>
      <c r="J3" s="449"/>
      <c r="K3" s="449"/>
      <c r="L3" s="45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1" t="s">
        <v>165</v>
      </c>
      <c r="D4" s="451"/>
      <c r="E4" s="451"/>
      <c r="F4" s="451"/>
      <c r="G4" s="451"/>
      <c r="H4" s="451"/>
      <c r="I4" s="451"/>
      <c r="J4" s="451"/>
      <c r="K4" s="451"/>
      <c r="L4" s="45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122</v>
      </c>
      <c r="B11" s="236"/>
      <c r="C11" s="162">
        <v>43082</v>
      </c>
      <c r="D11" s="162">
        <v>43082</v>
      </c>
      <c r="E11" s="162">
        <v>43084</v>
      </c>
      <c r="F11" s="289"/>
      <c r="G11" s="289">
        <v>12187270</v>
      </c>
      <c r="H11" s="57" t="s">
        <v>9</v>
      </c>
      <c r="I11" s="57" t="s">
        <v>80</v>
      </c>
      <c r="J11" s="128"/>
      <c r="K11" s="128"/>
      <c r="L11" s="111" t="s">
        <v>82</v>
      </c>
      <c r="M11" s="292"/>
    </row>
    <row r="12" spans="1:13" s="61" customFormat="1" ht="15.75" customHeight="1">
      <c r="A12" s="89" t="s">
        <v>143</v>
      </c>
      <c r="B12" s="236"/>
      <c r="C12" s="162">
        <v>43094</v>
      </c>
      <c r="D12" s="162">
        <v>43095</v>
      </c>
      <c r="E12" s="162">
        <v>43098</v>
      </c>
      <c r="F12" s="289"/>
      <c r="G12" s="289">
        <v>28255960</v>
      </c>
      <c r="H12" s="57" t="s">
        <v>9</v>
      </c>
      <c r="I12" s="57" t="s">
        <v>80</v>
      </c>
      <c r="J12" s="128"/>
      <c r="K12" s="128"/>
      <c r="L12" s="111" t="s">
        <v>82</v>
      </c>
      <c r="M12" s="292"/>
    </row>
    <row r="13" spans="1:24" s="30" customFormat="1" ht="15" customHeight="1">
      <c r="A13" s="188"/>
      <c r="B13" s="189"/>
      <c r="C13" s="183" t="s">
        <v>33</v>
      </c>
      <c r="D13" s="282"/>
      <c r="E13" s="282"/>
      <c r="F13" s="282"/>
      <c r="G13" s="185"/>
      <c r="H13" s="186"/>
      <c r="I13" s="183"/>
      <c r="J13" s="282"/>
      <c r="K13" s="282"/>
      <c r="L13" s="285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13" s="61" customFormat="1" ht="15.75" customHeight="1">
      <c r="A14" s="89" t="s">
        <v>112</v>
      </c>
      <c r="B14" s="236"/>
      <c r="C14" s="162">
        <v>43069</v>
      </c>
      <c r="D14" s="162">
        <v>43069</v>
      </c>
      <c r="E14" s="162">
        <v>43093</v>
      </c>
      <c r="F14" s="289">
        <v>27287000</v>
      </c>
      <c r="G14" s="289"/>
      <c r="H14" s="57" t="s">
        <v>78</v>
      </c>
      <c r="I14" s="57" t="s">
        <v>142</v>
      </c>
      <c r="J14" s="128"/>
      <c r="K14" s="128"/>
      <c r="L14" s="111" t="s">
        <v>15</v>
      </c>
      <c r="M14" s="292"/>
    </row>
    <row r="15" spans="1:24" s="30" customFormat="1" ht="15" customHeight="1">
      <c r="A15" s="89"/>
      <c r="B15" s="298"/>
      <c r="C15" s="287"/>
      <c r="D15" s="288"/>
      <c r="E15" s="165"/>
      <c r="F15" s="289"/>
      <c r="G15" s="289"/>
      <c r="H15" s="57"/>
      <c r="I15" s="57"/>
      <c r="J15" s="57"/>
      <c r="K15" s="213"/>
      <c r="L15" s="111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ht="15" customHeight="1">
      <c r="A16" s="89"/>
      <c r="B16" s="246"/>
      <c r="C16" s="156"/>
      <c r="D16" s="165"/>
      <c r="E16" s="165"/>
      <c r="F16" s="289"/>
      <c r="G16" s="289"/>
      <c r="H16" s="57"/>
      <c r="I16" s="57"/>
      <c r="J16" s="57"/>
      <c r="K16" s="121"/>
      <c r="L16" s="12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61" customFormat="1" ht="15" customHeight="1">
      <c r="A17" s="89"/>
      <c r="B17" s="187" t="s">
        <v>55</v>
      </c>
      <c r="C17" s="274"/>
      <c r="D17" s="246"/>
      <c r="E17" s="246"/>
      <c r="F17" s="246"/>
      <c r="G17" s="246"/>
      <c r="H17" s="86"/>
      <c r="I17" s="86"/>
      <c r="J17" s="246"/>
      <c r="K17" s="176"/>
      <c r="L17" s="206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16" customFormat="1" ht="15" customHeight="1">
      <c r="A18" s="188"/>
      <c r="B18" s="182"/>
      <c r="C18" s="183" t="s">
        <v>50</v>
      </c>
      <c r="D18" s="282"/>
      <c r="E18" s="282"/>
      <c r="F18" s="282"/>
      <c r="G18" s="185"/>
      <c r="H18" s="186"/>
      <c r="I18" s="183"/>
      <c r="J18" s="282"/>
      <c r="K18" s="205"/>
      <c r="L18" s="204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13" s="251" customFormat="1" ht="15.75" customHeight="1">
      <c r="A19" s="89" t="s">
        <v>103</v>
      </c>
      <c r="B19" s="298"/>
      <c r="C19" s="287">
        <v>43066</v>
      </c>
      <c r="D19" s="287">
        <v>43066</v>
      </c>
      <c r="E19" s="287" t="s">
        <v>104</v>
      </c>
      <c r="F19" s="289">
        <v>7300000</v>
      </c>
      <c r="G19" s="289"/>
      <c r="H19" s="57" t="s">
        <v>78</v>
      </c>
      <c r="I19" s="57" t="s">
        <v>69</v>
      </c>
      <c r="J19" s="250"/>
      <c r="K19" s="250"/>
      <c r="L19" s="111" t="s">
        <v>69</v>
      </c>
      <c r="M19" s="292"/>
    </row>
    <row r="20" spans="1:13" s="251" customFormat="1" ht="15.75" customHeight="1">
      <c r="A20" s="89" t="s">
        <v>130</v>
      </c>
      <c r="B20" s="298"/>
      <c r="C20" s="287">
        <v>43091</v>
      </c>
      <c r="D20" s="287">
        <v>43091</v>
      </c>
      <c r="E20" s="287">
        <v>43097</v>
      </c>
      <c r="F20" s="289">
        <v>7300000</v>
      </c>
      <c r="G20" s="289"/>
      <c r="H20" s="57" t="s">
        <v>78</v>
      </c>
      <c r="I20" s="57" t="s">
        <v>156</v>
      </c>
      <c r="J20" s="250"/>
      <c r="K20" s="250"/>
      <c r="L20" s="111" t="s">
        <v>131</v>
      </c>
      <c r="M20" s="292"/>
    </row>
    <row r="21" spans="1:13" s="251" customFormat="1" ht="15.75" customHeight="1">
      <c r="A21" s="89"/>
      <c r="B21" s="298"/>
      <c r="C21" s="287"/>
      <c r="D21" s="287"/>
      <c r="E21" s="287"/>
      <c r="F21" s="289"/>
      <c r="G21" s="289"/>
      <c r="H21" s="57"/>
      <c r="I21" s="57"/>
      <c r="J21" s="250"/>
      <c r="K21" s="250"/>
      <c r="L21" s="111"/>
      <c r="M21" s="292"/>
    </row>
    <row r="22" spans="1:24" s="61" customFormat="1" ht="15" customHeight="1">
      <c r="A22" s="89"/>
      <c r="B22" s="187" t="s">
        <v>46</v>
      </c>
      <c r="C22" s="274"/>
      <c r="D22" s="246"/>
      <c r="E22" s="246"/>
      <c r="F22" s="246"/>
      <c r="G22" s="246"/>
      <c r="H22" s="86"/>
      <c r="I22" s="86"/>
      <c r="J22" s="246"/>
      <c r="K22" s="176"/>
      <c r="L22" s="206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61" customFormat="1" ht="15" customHeight="1">
      <c r="A23" s="188"/>
      <c r="B23" s="182"/>
      <c r="C23" s="183" t="s">
        <v>60</v>
      </c>
      <c r="D23" s="282"/>
      <c r="E23" s="282"/>
      <c r="F23" s="282"/>
      <c r="G23" s="185"/>
      <c r="H23" s="186"/>
      <c r="I23" s="183"/>
      <c r="J23" s="282"/>
      <c r="K23" s="205"/>
      <c r="L23" s="20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13" s="61" customFormat="1" ht="15.75" customHeight="1">
      <c r="A24" s="89" t="s">
        <v>113</v>
      </c>
      <c r="B24" s="298"/>
      <c r="C24" s="287">
        <v>43070</v>
      </c>
      <c r="D24" s="287">
        <v>43070</v>
      </c>
      <c r="E24" s="287">
        <v>43074</v>
      </c>
      <c r="F24" s="289"/>
      <c r="G24" s="289">
        <v>30000000</v>
      </c>
      <c r="H24" s="57" t="s">
        <v>9</v>
      </c>
      <c r="I24" s="57" t="s">
        <v>80</v>
      </c>
      <c r="J24" s="128"/>
      <c r="K24" s="128"/>
      <c r="L24" s="111" t="s">
        <v>82</v>
      </c>
      <c r="M24" s="292"/>
    </row>
    <row r="25" spans="1:13" s="61" customFormat="1" ht="15.75" customHeight="1">
      <c r="A25" s="89" t="s">
        <v>139</v>
      </c>
      <c r="B25" s="298"/>
      <c r="C25" s="287">
        <v>43083</v>
      </c>
      <c r="D25" s="287">
        <v>43083</v>
      </c>
      <c r="E25" s="287">
        <v>43088</v>
      </c>
      <c r="F25" s="289"/>
      <c r="G25" s="289">
        <v>40750000</v>
      </c>
      <c r="H25" s="57" t="s">
        <v>9</v>
      </c>
      <c r="I25" s="57" t="s">
        <v>128</v>
      </c>
      <c r="J25" s="128"/>
      <c r="K25" s="128"/>
      <c r="L25" s="111" t="s">
        <v>15</v>
      </c>
      <c r="M25" s="292"/>
    </row>
    <row r="26" spans="1:13" s="61" customFormat="1" ht="15.75" customHeight="1">
      <c r="A26" s="89" t="s">
        <v>138</v>
      </c>
      <c r="B26" s="298"/>
      <c r="C26" s="287">
        <v>43079</v>
      </c>
      <c r="D26" s="287">
        <v>43087</v>
      </c>
      <c r="E26" s="287">
        <v>43090</v>
      </c>
      <c r="F26" s="289"/>
      <c r="G26" s="289">
        <v>35050000</v>
      </c>
      <c r="H26" s="57" t="s">
        <v>9</v>
      </c>
      <c r="I26" s="57" t="s">
        <v>79</v>
      </c>
      <c r="J26" s="128"/>
      <c r="K26" s="128"/>
      <c r="L26" s="111" t="s">
        <v>70</v>
      </c>
      <c r="M26" s="292"/>
    </row>
    <row r="27" spans="1:13" s="61" customFormat="1" ht="15.75" customHeight="1">
      <c r="A27" s="89" t="s">
        <v>122</v>
      </c>
      <c r="B27" s="298"/>
      <c r="C27" s="287">
        <v>43085</v>
      </c>
      <c r="D27" s="287">
        <v>2112</v>
      </c>
      <c r="E27" s="287">
        <v>43092</v>
      </c>
      <c r="F27" s="289"/>
      <c r="G27" s="289">
        <v>18896810</v>
      </c>
      <c r="H27" s="57" t="s">
        <v>9</v>
      </c>
      <c r="I27" s="57" t="s">
        <v>80</v>
      </c>
      <c r="J27" s="128"/>
      <c r="K27" s="128"/>
      <c r="L27" s="111" t="s">
        <v>82</v>
      </c>
      <c r="M27" s="292"/>
    </row>
    <row r="28" spans="1:13" s="61" customFormat="1" ht="15.75" customHeight="1">
      <c r="A28" s="89" t="s">
        <v>140</v>
      </c>
      <c r="B28" s="298"/>
      <c r="C28" s="287">
        <v>43085</v>
      </c>
      <c r="D28" s="287">
        <v>43095</v>
      </c>
      <c r="E28" s="287">
        <v>43097</v>
      </c>
      <c r="F28" s="289"/>
      <c r="G28" s="289">
        <v>35700000</v>
      </c>
      <c r="H28" s="57" t="s">
        <v>9</v>
      </c>
      <c r="I28" s="57" t="s">
        <v>141</v>
      </c>
      <c r="J28" s="128"/>
      <c r="K28" s="128"/>
      <c r="L28" s="111" t="s">
        <v>15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3" s="61" customFormat="1" ht="15.75" customHeight="1">
      <c r="A39" s="89" t="s">
        <v>92</v>
      </c>
      <c r="B39" s="286"/>
      <c r="C39" s="287">
        <v>43072</v>
      </c>
      <c r="D39" s="287">
        <v>43074</v>
      </c>
      <c r="E39" s="287">
        <v>43075</v>
      </c>
      <c r="F39" s="250"/>
      <c r="G39" s="289">
        <v>14391000</v>
      </c>
      <c r="H39" s="57" t="s">
        <v>9</v>
      </c>
      <c r="I39" s="57" t="s">
        <v>132</v>
      </c>
      <c r="J39" s="128"/>
      <c r="K39" s="128"/>
      <c r="L39" s="111" t="s">
        <v>66</v>
      </c>
      <c r="M39" s="292"/>
    </row>
    <row r="40" spans="1:13" s="61" customFormat="1" ht="15.75" customHeight="1">
      <c r="A40" s="89" t="s">
        <v>106</v>
      </c>
      <c r="B40" s="286"/>
      <c r="C40" s="287">
        <v>43075</v>
      </c>
      <c r="D40" s="287">
        <v>43075</v>
      </c>
      <c r="E40" s="287">
        <v>43076</v>
      </c>
      <c r="F40" s="250"/>
      <c r="G40" s="289">
        <v>25000000</v>
      </c>
      <c r="H40" s="57" t="s">
        <v>9</v>
      </c>
      <c r="I40" s="57" t="s">
        <v>114</v>
      </c>
      <c r="J40" s="128"/>
      <c r="K40" s="128"/>
      <c r="L40" s="111" t="s">
        <v>66</v>
      </c>
      <c r="M40" s="292"/>
    </row>
    <row r="41" spans="1:13" s="61" customFormat="1" ht="15.75" customHeight="1">
      <c r="A41" s="89" t="s">
        <v>133</v>
      </c>
      <c r="B41" s="286"/>
      <c r="C41" s="287">
        <v>43076</v>
      </c>
      <c r="D41" s="287">
        <v>43076</v>
      </c>
      <c r="E41" s="287">
        <v>43078</v>
      </c>
      <c r="F41" s="250"/>
      <c r="G41" s="289">
        <v>60000000</v>
      </c>
      <c r="H41" s="57" t="s">
        <v>9</v>
      </c>
      <c r="I41" s="57" t="s">
        <v>134</v>
      </c>
      <c r="J41" s="128"/>
      <c r="K41" s="128"/>
      <c r="L41" s="111" t="s">
        <v>66</v>
      </c>
      <c r="M41" s="292"/>
    </row>
    <row r="42" spans="1:13" s="61" customFormat="1" ht="15.75" customHeight="1">
      <c r="A42" s="89" t="s">
        <v>97</v>
      </c>
      <c r="B42" s="286"/>
      <c r="C42" s="287">
        <v>43079</v>
      </c>
      <c r="D42" s="287">
        <v>43080</v>
      </c>
      <c r="E42" s="287">
        <v>43082</v>
      </c>
      <c r="F42" s="250"/>
      <c r="G42" s="289">
        <v>69980000</v>
      </c>
      <c r="H42" s="57" t="s">
        <v>9</v>
      </c>
      <c r="I42" s="57" t="s">
        <v>11</v>
      </c>
      <c r="J42" s="128"/>
      <c r="K42" s="128"/>
      <c r="L42" s="111" t="s">
        <v>76</v>
      </c>
      <c r="M42" s="292"/>
    </row>
    <row r="43" spans="1:13" s="61" customFormat="1" ht="15.75" customHeight="1">
      <c r="A43" s="89" t="s">
        <v>116</v>
      </c>
      <c r="B43" s="286"/>
      <c r="C43" s="287">
        <v>43079</v>
      </c>
      <c r="D43" s="287">
        <v>43080</v>
      </c>
      <c r="E43" s="287">
        <v>43083</v>
      </c>
      <c r="F43" s="250"/>
      <c r="G43" s="289">
        <v>52250000</v>
      </c>
      <c r="H43" s="57" t="s">
        <v>9</v>
      </c>
      <c r="I43" s="57" t="s">
        <v>11</v>
      </c>
      <c r="J43" s="128"/>
      <c r="K43" s="128"/>
      <c r="L43" s="111" t="s">
        <v>67</v>
      </c>
      <c r="M43" s="292"/>
    </row>
    <row r="44" spans="1:13" s="61" customFormat="1" ht="15.75" customHeight="1">
      <c r="A44" s="89" t="s">
        <v>117</v>
      </c>
      <c r="B44" s="286"/>
      <c r="C44" s="287">
        <v>43081</v>
      </c>
      <c r="D44" s="287">
        <v>43083</v>
      </c>
      <c r="E44" s="287">
        <v>43085</v>
      </c>
      <c r="F44" s="250"/>
      <c r="G44" s="289">
        <v>51600000</v>
      </c>
      <c r="H44" s="57" t="s">
        <v>9</v>
      </c>
      <c r="I44" s="57" t="s">
        <v>11</v>
      </c>
      <c r="J44" s="128"/>
      <c r="K44" s="128"/>
      <c r="L44" s="111" t="s">
        <v>67</v>
      </c>
      <c r="M44" s="292"/>
    </row>
    <row r="45" spans="1:13" s="61" customFormat="1" ht="15.75" customHeight="1">
      <c r="A45" s="89" t="s">
        <v>115</v>
      </c>
      <c r="B45" s="286"/>
      <c r="C45" s="287">
        <v>43081</v>
      </c>
      <c r="D45" s="287">
        <v>43084</v>
      </c>
      <c r="E45" s="287">
        <v>43086</v>
      </c>
      <c r="F45" s="250"/>
      <c r="G45" s="289">
        <v>11872000</v>
      </c>
      <c r="H45" s="57" t="s">
        <v>9</v>
      </c>
      <c r="I45" s="57" t="s">
        <v>83</v>
      </c>
      <c r="J45" s="128"/>
      <c r="K45" s="128"/>
      <c r="L45" s="111" t="s">
        <v>66</v>
      </c>
      <c r="M45" s="292"/>
    </row>
    <row r="46" spans="1:13" s="61" customFormat="1" ht="15.75" customHeight="1">
      <c r="A46" s="89" t="s">
        <v>118</v>
      </c>
      <c r="B46" s="286"/>
      <c r="C46" s="287">
        <v>43083</v>
      </c>
      <c r="D46" s="287">
        <v>43086</v>
      </c>
      <c r="E46" s="287">
        <v>43087</v>
      </c>
      <c r="F46" s="250"/>
      <c r="G46" s="289">
        <v>47250000</v>
      </c>
      <c r="H46" s="57" t="s">
        <v>9</v>
      </c>
      <c r="I46" s="57" t="s">
        <v>84</v>
      </c>
      <c r="J46" s="128"/>
      <c r="K46" s="128"/>
      <c r="L46" s="111" t="s">
        <v>98</v>
      </c>
      <c r="M46" s="292"/>
    </row>
    <row r="47" spans="1:13" s="61" customFormat="1" ht="15.75" customHeight="1">
      <c r="A47" s="89" t="s">
        <v>137</v>
      </c>
      <c r="B47" s="286"/>
      <c r="C47" s="287">
        <v>43079</v>
      </c>
      <c r="D47" s="287">
        <v>43085</v>
      </c>
      <c r="E47" s="287">
        <v>43086</v>
      </c>
      <c r="F47" s="250"/>
      <c r="G47" s="289">
        <v>22835000</v>
      </c>
      <c r="H47" s="57" t="s">
        <v>9</v>
      </c>
      <c r="I47" s="57" t="s">
        <v>11</v>
      </c>
      <c r="J47" s="128"/>
      <c r="K47" s="128"/>
      <c r="L47" s="111" t="s">
        <v>67</v>
      </c>
      <c r="M47" s="292"/>
    </row>
    <row r="48" spans="1:13" s="61" customFormat="1" ht="15.75" customHeight="1">
      <c r="A48" s="89" t="s">
        <v>144</v>
      </c>
      <c r="B48" s="286"/>
      <c r="C48" s="287">
        <v>43094</v>
      </c>
      <c r="D48" s="287">
        <v>43097</v>
      </c>
      <c r="E48" s="287">
        <v>43098</v>
      </c>
      <c r="F48" s="250"/>
      <c r="G48" s="289">
        <v>30211000</v>
      </c>
      <c r="H48" s="57" t="s">
        <v>9</v>
      </c>
      <c r="I48" s="57" t="s">
        <v>135</v>
      </c>
      <c r="J48" s="128"/>
      <c r="K48" s="128"/>
      <c r="L48" s="111" t="s">
        <v>136</v>
      </c>
      <c r="M48" s="292"/>
    </row>
    <row r="49" spans="1:13" s="61" customFormat="1" ht="15.75" customHeight="1">
      <c r="A49" s="89" t="s">
        <v>145</v>
      </c>
      <c r="B49" s="286"/>
      <c r="C49" s="287">
        <v>43099</v>
      </c>
      <c r="D49" s="287">
        <v>43101</v>
      </c>
      <c r="E49" s="287">
        <v>43102</v>
      </c>
      <c r="F49" s="250"/>
      <c r="G49" s="289">
        <v>25100000</v>
      </c>
      <c r="H49" s="57" t="s">
        <v>9</v>
      </c>
      <c r="I49" s="57" t="s">
        <v>160</v>
      </c>
      <c r="J49" s="128"/>
      <c r="K49" s="128"/>
      <c r="L49" s="111" t="s">
        <v>74</v>
      </c>
      <c r="M49" s="292"/>
    </row>
    <row r="50" spans="1:24" s="60" customFormat="1" ht="12.75" customHeight="1">
      <c r="A50" s="188"/>
      <c r="B50" s="189"/>
      <c r="C50" s="183" t="s">
        <v>43</v>
      </c>
      <c r="D50" s="282"/>
      <c r="E50" s="282"/>
      <c r="F50" s="282"/>
      <c r="G50" s="185"/>
      <c r="H50" s="186"/>
      <c r="I50" s="183"/>
      <c r="J50" s="282"/>
      <c r="K50" s="282"/>
      <c r="L50" s="28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</row>
    <row r="51" spans="1:13" s="61" customFormat="1" ht="15.75" customHeight="1">
      <c r="A51" s="89" t="s">
        <v>99</v>
      </c>
      <c r="B51" s="286"/>
      <c r="C51" s="287">
        <v>43063</v>
      </c>
      <c r="D51" s="287">
        <v>43069</v>
      </c>
      <c r="E51" s="287">
        <v>43072</v>
      </c>
      <c r="F51" s="250"/>
      <c r="G51" s="289">
        <v>55800000</v>
      </c>
      <c r="H51" s="57" t="s">
        <v>9</v>
      </c>
      <c r="I51" s="57" t="s">
        <v>11</v>
      </c>
      <c r="J51" s="128"/>
      <c r="K51" s="128"/>
      <c r="L51" s="111" t="s">
        <v>69</v>
      </c>
      <c r="M51" s="292"/>
    </row>
    <row r="52" spans="1:13" s="61" customFormat="1" ht="15.75" customHeight="1">
      <c r="A52" s="89" t="s">
        <v>108</v>
      </c>
      <c r="B52" s="286"/>
      <c r="C52" s="287">
        <v>43072</v>
      </c>
      <c r="D52" s="287">
        <v>43075</v>
      </c>
      <c r="E52" s="287">
        <v>43076</v>
      </c>
      <c r="F52" s="250"/>
      <c r="G52" s="289">
        <v>28400000</v>
      </c>
      <c r="H52" s="57" t="s">
        <v>9</v>
      </c>
      <c r="I52" s="57" t="s">
        <v>11</v>
      </c>
      <c r="J52" s="128"/>
      <c r="K52" s="128"/>
      <c r="L52" s="111" t="s">
        <v>67</v>
      </c>
      <c r="M52" s="292"/>
    </row>
    <row r="53" spans="1:13" s="61" customFormat="1" ht="15.75" customHeight="1">
      <c r="A53" s="89" t="s">
        <v>107</v>
      </c>
      <c r="B53" s="286"/>
      <c r="C53" s="287">
        <v>43074</v>
      </c>
      <c r="D53" s="287">
        <v>43076</v>
      </c>
      <c r="E53" s="287">
        <v>43077</v>
      </c>
      <c r="F53" s="250"/>
      <c r="G53" s="289">
        <v>33000000</v>
      </c>
      <c r="H53" s="57" t="s">
        <v>9</v>
      </c>
      <c r="I53" s="57" t="s">
        <v>11</v>
      </c>
      <c r="J53" s="128"/>
      <c r="K53" s="128"/>
      <c r="L53" s="111" t="s">
        <v>67</v>
      </c>
      <c r="M53" s="292"/>
    </row>
    <row r="54" spans="1:13" s="61" customFormat="1" ht="15.75" customHeight="1">
      <c r="A54" s="89" t="s">
        <v>109</v>
      </c>
      <c r="B54" s="286"/>
      <c r="C54" s="287">
        <v>43075</v>
      </c>
      <c r="D54" s="287">
        <v>43076</v>
      </c>
      <c r="E54" s="287">
        <v>43078</v>
      </c>
      <c r="F54" s="250"/>
      <c r="G54" s="289">
        <v>59000000</v>
      </c>
      <c r="H54" s="57" t="s">
        <v>9</v>
      </c>
      <c r="I54" s="57" t="s">
        <v>11</v>
      </c>
      <c r="J54" s="128"/>
      <c r="K54" s="128"/>
      <c r="L54" s="111" t="s">
        <v>67</v>
      </c>
      <c r="M54" s="292"/>
    </row>
    <row r="55" spans="1:13" s="61" customFormat="1" ht="15.75" customHeight="1">
      <c r="A55" s="89" t="s">
        <v>137</v>
      </c>
      <c r="B55" s="286"/>
      <c r="C55" s="287">
        <v>43079</v>
      </c>
      <c r="D55" s="287">
        <v>43080</v>
      </c>
      <c r="E55" s="287">
        <v>43084</v>
      </c>
      <c r="F55" s="250"/>
      <c r="G55" s="289">
        <v>50000000</v>
      </c>
      <c r="H55" s="57" t="s">
        <v>9</v>
      </c>
      <c r="I55" s="57" t="s">
        <v>11</v>
      </c>
      <c r="J55" s="128"/>
      <c r="K55" s="128"/>
      <c r="L55" s="111" t="s">
        <v>67</v>
      </c>
      <c r="M55" s="292"/>
    </row>
    <row r="56" spans="1:13" s="61" customFormat="1" ht="15.75" customHeight="1">
      <c r="A56" s="89" t="s">
        <v>121</v>
      </c>
      <c r="B56" s="286"/>
      <c r="C56" s="287">
        <v>43083</v>
      </c>
      <c r="D56" s="287">
        <v>43084</v>
      </c>
      <c r="E56" s="287">
        <v>43086</v>
      </c>
      <c r="F56" s="250"/>
      <c r="G56" s="289">
        <v>30000000</v>
      </c>
      <c r="H56" s="57" t="s">
        <v>9</v>
      </c>
      <c r="I56" s="57" t="s">
        <v>11</v>
      </c>
      <c r="J56" s="128"/>
      <c r="K56" s="128"/>
      <c r="L56" s="111" t="s">
        <v>67</v>
      </c>
      <c r="M56" s="292"/>
    </row>
    <row r="57" spans="1:13" s="61" customFormat="1" ht="15.75" customHeight="1">
      <c r="A57" s="89" t="s">
        <v>120</v>
      </c>
      <c r="B57" s="286"/>
      <c r="C57" s="287">
        <v>43082</v>
      </c>
      <c r="D57" s="287">
        <v>43087</v>
      </c>
      <c r="E57" s="287">
        <v>43089</v>
      </c>
      <c r="F57" s="250"/>
      <c r="G57" s="289">
        <v>34656000</v>
      </c>
      <c r="H57" s="57" t="s">
        <v>9</v>
      </c>
      <c r="I57" s="57" t="s">
        <v>11</v>
      </c>
      <c r="J57" s="128"/>
      <c r="K57" s="128"/>
      <c r="L57" s="111" t="s">
        <v>67</v>
      </c>
      <c r="M57" s="292"/>
    </row>
    <row r="58" spans="1:13" s="61" customFormat="1" ht="15.75" customHeight="1">
      <c r="A58" s="89" t="s">
        <v>121</v>
      </c>
      <c r="B58" s="286"/>
      <c r="C58" s="287">
        <v>43083</v>
      </c>
      <c r="D58" s="287">
        <v>43089</v>
      </c>
      <c r="E58" s="287">
        <v>43091</v>
      </c>
      <c r="F58" s="250"/>
      <c r="G58" s="289">
        <v>30500000</v>
      </c>
      <c r="H58" s="57" t="s">
        <v>9</v>
      </c>
      <c r="I58" s="57" t="s">
        <v>11</v>
      </c>
      <c r="J58" s="128"/>
      <c r="K58" s="128"/>
      <c r="L58" s="111" t="s">
        <v>67</v>
      </c>
      <c r="M58" s="292"/>
    </row>
    <row r="59" spans="1:13" s="61" customFormat="1" ht="15.75" customHeight="1">
      <c r="A59" s="89" t="s">
        <v>126</v>
      </c>
      <c r="B59" s="286"/>
      <c r="C59" s="287">
        <v>43092</v>
      </c>
      <c r="D59" s="287">
        <v>43095</v>
      </c>
      <c r="E59" s="287">
        <v>43096</v>
      </c>
      <c r="F59" s="250"/>
      <c r="G59" s="289">
        <v>36550000</v>
      </c>
      <c r="H59" s="57" t="s">
        <v>9</v>
      </c>
      <c r="I59" s="57" t="s">
        <v>11</v>
      </c>
      <c r="J59" s="128"/>
      <c r="K59" s="128"/>
      <c r="L59" s="111" t="s">
        <v>67</v>
      </c>
      <c r="M59" s="292"/>
    </row>
    <row r="60" spans="1:13" s="61" customFormat="1" ht="15.75" customHeight="1">
      <c r="A60" s="89" t="s">
        <v>149</v>
      </c>
      <c r="B60" s="286"/>
      <c r="C60" s="287">
        <v>43097</v>
      </c>
      <c r="D60" s="287">
        <v>43097</v>
      </c>
      <c r="E60" s="287">
        <v>43098</v>
      </c>
      <c r="F60" s="250"/>
      <c r="G60" s="289">
        <v>27500000</v>
      </c>
      <c r="H60" s="57" t="s">
        <v>9</v>
      </c>
      <c r="I60" s="57" t="s">
        <v>11</v>
      </c>
      <c r="J60" s="128"/>
      <c r="K60" s="128"/>
      <c r="L60" s="111" t="s">
        <v>67</v>
      </c>
      <c r="M60" s="292"/>
    </row>
    <row r="61" spans="1:24" s="60" customFormat="1" ht="12.75" customHeight="1">
      <c r="A61" s="188"/>
      <c r="B61" s="189"/>
      <c r="C61" s="183" t="s">
        <v>39</v>
      </c>
      <c r="D61" s="282"/>
      <c r="E61" s="282"/>
      <c r="F61" s="282"/>
      <c r="G61" s="185"/>
      <c r="H61" s="186"/>
      <c r="I61" s="183"/>
      <c r="J61" s="282"/>
      <c r="K61" s="282"/>
      <c r="L61" s="28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4" s="60" customFormat="1" ht="12.75" customHeight="1">
      <c r="A62" s="217" t="s">
        <v>64</v>
      </c>
      <c r="B62" s="136"/>
      <c r="C62" s="134"/>
      <c r="D62" s="134"/>
      <c r="E62" s="174"/>
      <c r="F62" s="136"/>
      <c r="G62" s="135"/>
      <c r="H62" s="126"/>
      <c r="I62" s="126"/>
      <c r="J62" s="246"/>
      <c r="K62" s="136"/>
      <c r="L62" s="242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</row>
    <row r="63" spans="1:24" s="61" customFormat="1" ht="15" customHeight="1">
      <c r="A63" s="188"/>
      <c r="B63" s="189"/>
      <c r="C63" s="183" t="s">
        <v>65</v>
      </c>
      <c r="D63" s="282"/>
      <c r="E63" s="282"/>
      <c r="F63" s="282"/>
      <c r="G63" s="185"/>
      <c r="H63" s="186"/>
      <c r="I63" s="183"/>
      <c r="J63" s="282"/>
      <c r="K63" s="282"/>
      <c r="L63" s="285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13" s="61" customFormat="1" ht="15.75" customHeight="1">
      <c r="A64" s="89" t="s">
        <v>101</v>
      </c>
      <c r="B64" s="286"/>
      <c r="C64" s="287">
        <v>43065</v>
      </c>
      <c r="D64" s="287">
        <v>43070</v>
      </c>
      <c r="E64" s="287">
        <v>43072</v>
      </c>
      <c r="F64" s="250"/>
      <c r="G64" s="289">
        <v>29000000</v>
      </c>
      <c r="H64" s="57" t="s">
        <v>9</v>
      </c>
      <c r="I64" s="57" t="s">
        <v>110</v>
      </c>
      <c r="J64" s="128"/>
      <c r="K64" s="128"/>
      <c r="L64" s="111" t="s">
        <v>70</v>
      </c>
      <c r="M64" s="292"/>
    </row>
    <row r="65" spans="1:13" s="61" customFormat="1" ht="15.75" customHeight="1">
      <c r="A65" s="89" t="s">
        <v>106</v>
      </c>
      <c r="B65" s="286"/>
      <c r="C65" s="287">
        <v>43073</v>
      </c>
      <c r="D65" s="287">
        <v>43076</v>
      </c>
      <c r="E65" s="287">
        <v>43080</v>
      </c>
      <c r="F65" s="250"/>
      <c r="G65" s="289">
        <v>24500000</v>
      </c>
      <c r="H65" s="57" t="s">
        <v>9</v>
      </c>
      <c r="I65" s="57" t="s">
        <v>114</v>
      </c>
      <c r="J65" s="128"/>
      <c r="K65" s="128"/>
      <c r="L65" s="111" t="s">
        <v>66</v>
      </c>
      <c r="M65" s="292"/>
    </row>
    <row r="66" spans="1:13" s="61" customFormat="1" ht="15.75" customHeight="1">
      <c r="A66" s="89" t="s">
        <v>120</v>
      </c>
      <c r="B66" s="286"/>
      <c r="C66" s="287">
        <v>43082</v>
      </c>
      <c r="D66" s="287">
        <v>43082</v>
      </c>
      <c r="E66" s="287">
        <v>43084</v>
      </c>
      <c r="F66" s="250"/>
      <c r="G66" s="289">
        <v>20000000</v>
      </c>
      <c r="H66" s="57" t="s">
        <v>9</v>
      </c>
      <c r="I66" s="57" t="s">
        <v>11</v>
      </c>
      <c r="J66" s="128"/>
      <c r="K66" s="128"/>
      <c r="L66" s="111" t="s">
        <v>67</v>
      </c>
      <c r="M66" s="292"/>
    </row>
    <row r="67" spans="1:13" s="61" customFormat="1" ht="15.75" customHeight="1">
      <c r="A67" s="89" t="s">
        <v>119</v>
      </c>
      <c r="B67" s="286"/>
      <c r="C67" s="287">
        <v>43084</v>
      </c>
      <c r="D67" s="287">
        <v>43085</v>
      </c>
      <c r="E67" s="287">
        <v>43087</v>
      </c>
      <c r="F67" s="250"/>
      <c r="G67" s="289">
        <v>32640000</v>
      </c>
      <c r="H67" s="57" t="s">
        <v>9</v>
      </c>
      <c r="I67" s="57" t="s">
        <v>11</v>
      </c>
      <c r="J67" s="128"/>
      <c r="K67" s="128"/>
      <c r="L67" s="111" t="s">
        <v>67</v>
      </c>
      <c r="M67" s="292"/>
    </row>
    <row r="68" spans="1:13" s="61" customFormat="1" ht="15.75" customHeight="1">
      <c r="A68" s="89" t="s">
        <v>144</v>
      </c>
      <c r="B68" s="286"/>
      <c r="C68" s="287">
        <v>43094</v>
      </c>
      <c r="D68" s="287">
        <v>43095</v>
      </c>
      <c r="E68" s="287">
        <v>43097</v>
      </c>
      <c r="F68" s="250"/>
      <c r="G68" s="289">
        <v>14789000</v>
      </c>
      <c r="H68" s="57" t="s">
        <v>9</v>
      </c>
      <c r="I68" s="57" t="s">
        <v>135</v>
      </c>
      <c r="J68" s="128"/>
      <c r="K68" s="128"/>
      <c r="L68" s="111" t="s">
        <v>136</v>
      </c>
      <c r="M68" s="292"/>
    </row>
    <row r="69" spans="1:24" s="61" customFormat="1" ht="14.25" customHeight="1">
      <c r="A69" s="188"/>
      <c r="B69" s="189"/>
      <c r="C69" s="183" t="s">
        <v>17</v>
      </c>
      <c r="D69" s="282"/>
      <c r="E69" s="282"/>
      <c r="F69" s="282"/>
      <c r="G69" s="185"/>
      <c r="H69" s="186"/>
      <c r="I69" s="183"/>
      <c r="J69" s="282"/>
      <c r="K69" s="282"/>
      <c r="L69" s="285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217" t="s">
        <v>64</v>
      </c>
      <c r="B70" s="136"/>
      <c r="C70" s="134"/>
      <c r="D70" s="134"/>
      <c r="E70" s="174"/>
      <c r="F70" s="136"/>
      <c r="G70" s="135"/>
      <c r="H70" s="126"/>
      <c r="I70" s="126"/>
      <c r="J70" s="246"/>
      <c r="K70" s="136"/>
      <c r="L70" s="242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88"/>
      <c r="B71" s="189"/>
      <c r="C71" s="183" t="s">
        <v>75</v>
      </c>
      <c r="D71" s="282"/>
      <c r="E71" s="282"/>
      <c r="F71" s="282"/>
      <c r="G71" s="185"/>
      <c r="H71" s="186"/>
      <c r="I71" s="183"/>
      <c r="J71" s="282"/>
      <c r="K71" s="282"/>
      <c r="L71" s="2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2" s="251" customFormat="1" ht="15">
      <c r="A72" s="89" t="s">
        <v>101</v>
      </c>
      <c r="B72" s="298"/>
      <c r="C72" s="299">
        <v>43065</v>
      </c>
      <c r="D72" s="287">
        <v>43066</v>
      </c>
      <c r="E72" s="287">
        <v>43070</v>
      </c>
      <c r="F72" s="250"/>
      <c r="G72" s="289">
        <v>35594000</v>
      </c>
      <c r="H72" s="57" t="s">
        <v>9</v>
      </c>
      <c r="I72" s="57" t="s">
        <v>110</v>
      </c>
      <c r="J72" s="250"/>
      <c r="K72" s="250"/>
      <c r="L72" s="111" t="s">
        <v>70</v>
      </c>
    </row>
    <row r="73" spans="1:12" s="251" customFormat="1" ht="15">
      <c r="A73" s="89" t="s">
        <v>108</v>
      </c>
      <c r="B73" s="298"/>
      <c r="C73" s="299">
        <v>43072</v>
      </c>
      <c r="D73" s="287">
        <v>43073</v>
      </c>
      <c r="E73" s="287">
        <v>43075</v>
      </c>
      <c r="F73" s="250"/>
      <c r="G73" s="289">
        <v>20000000</v>
      </c>
      <c r="H73" s="57" t="s">
        <v>9</v>
      </c>
      <c r="I73" s="57" t="s">
        <v>11</v>
      </c>
      <c r="J73" s="250"/>
      <c r="K73" s="250"/>
      <c r="L73" s="111" t="s">
        <v>67</v>
      </c>
    </row>
    <row r="74" spans="1:12" s="251" customFormat="1" ht="15">
      <c r="A74" s="89" t="s">
        <v>107</v>
      </c>
      <c r="B74" s="298"/>
      <c r="C74" s="299">
        <v>43074</v>
      </c>
      <c r="D74" s="287">
        <v>43076</v>
      </c>
      <c r="E74" s="287">
        <v>43079</v>
      </c>
      <c r="F74" s="250"/>
      <c r="G74" s="289">
        <v>33000000</v>
      </c>
      <c r="H74" s="57" t="s">
        <v>9</v>
      </c>
      <c r="I74" s="57" t="s">
        <v>11</v>
      </c>
      <c r="J74" s="250"/>
      <c r="K74" s="250"/>
      <c r="L74" s="111" t="s">
        <v>67</v>
      </c>
    </row>
    <row r="75" spans="1:12" s="251" customFormat="1" ht="15">
      <c r="A75" s="89" t="s">
        <v>126</v>
      </c>
      <c r="B75" s="298"/>
      <c r="C75" s="299">
        <v>43092</v>
      </c>
      <c r="D75" s="287">
        <v>43092</v>
      </c>
      <c r="E75" s="287">
        <v>43095</v>
      </c>
      <c r="F75" s="250"/>
      <c r="G75" s="289">
        <v>20000000</v>
      </c>
      <c r="H75" s="57" t="s">
        <v>9</v>
      </c>
      <c r="I75" s="57" t="s">
        <v>11</v>
      </c>
      <c r="J75" s="250"/>
      <c r="K75" s="250"/>
      <c r="L75" s="111" t="s">
        <v>67</v>
      </c>
    </row>
    <row r="76" spans="1:24" s="61" customFormat="1" ht="15">
      <c r="A76" s="188"/>
      <c r="B76" s="189"/>
      <c r="C76" s="183" t="s">
        <v>19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41" t="s">
        <v>64</v>
      </c>
      <c r="B77" s="407"/>
      <c r="C77" s="171"/>
      <c r="D77" s="171"/>
      <c r="E77" s="175"/>
      <c r="F77" s="171"/>
      <c r="G77" s="171"/>
      <c r="H77" s="171"/>
      <c r="I77" s="171"/>
      <c r="J77" s="171"/>
      <c r="K77" s="171"/>
      <c r="L77" s="17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141"/>
      <c r="B78" s="407"/>
      <c r="C78" s="171"/>
      <c r="D78" s="171"/>
      <c r="E78" s="175"/>
      <c r="F78" s="171"/>
      <c r="G78" s="171"/>
      <c r="H78" s="171"/>
      <c r="I78" s="171"/>
      <c r="J78" s="171"/>
      <c r="K78" s="171"/>
      <c r="L78" s="172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s="61" customFormat="1" ht="15" customHeight="1">
      <c r="A79" s="89"/>
      <c r="B79" s="187" t="s">
        <v>41</v>
      </c>
      <c r="C79" s="274"/>
      <c r="D79" s="246"/>
      <c r="E79" s="246"/>
      <c r="F79" s="246"/>
      <c r="G79" s="246"/>
      <c r="H79" s="86"/>
      <c r="I79" s="86"/>
      <c r="J79" s="246"/>
      <c r="K79" s="176"/>
      <c r="L79" s="20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88"/>
      <c r="B80" s="182"/>
      <c r="C80" s="183" t="s">
        <v>20</v>
      </c>
      <c r="D80" s="282"/>
      <c r="E80" s="282"/>
      <c r="F80" s="282"/>
      <c r="G80" s="185"/>
      <c r="H80" s="186"/>
      <c r="I80" s="183"/>
      <c r="J80" s="282"/>
      <c r="K80" s="205"/>
      <c r="L80" s="240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2" s="251" customFormat="1" ht="15">
      <c r="A81" s="89" t="s">
        <v>123</v>
      </c>
      <c r="B81" s="298"/>
      <c r="C81" s="299">
        <v>43081</v>
      </c>
      <c r="D81" s="287">
        <v>43082</v>
      </c>
      <c r="E81" s="411">
        <v>43083</v>
      </c>
      <c r="F81" s="250"/>
      <c r="G81" s="289">
        <v>10895000</v>
      </c>
      <c r="H81" s="57" t="s">
        <v>9</v>
      </c>
      <c r="I81" s="57" t="s">
        <v>11</v>
      </c>
      <c r="J81" s="250"/>
      <c r="K81" s="250"/>
      <c r="L81" s="111" t="s">
        <v>67</v>
      </c>
    </row>
    <row r="82" spans="1:12" s="251" customFormat="1" ht="15">
      <c r="A82" s="89" t="s">
        <v>124</v>
      </c>
      <c r="B82" s="298"/>
      <c r="C82" s="299">
        <v>43079</v>
      </c>
      <c r="D82" s="287">
        <v>43083</v>
      </c>
      <c r="E82" s="411">
        <v>43085</v>
      </c>
      <c r="F82" s="250"/>
      <c r="G82" s="289">
        <v>19000000</v>
      </c>
      <c r="H82" s="57" t="s">
        <v>9</v>
      </c>
      <c r="I82" s="57" t="s">
        <v>77</v>
      </c>
      <c r="J82" s="250"/>
      <c r="K82" s="250"/>
      <c r="L82" s="111" t="s">
        <v>66</v>
      </c>
    </row>
    <row r="83" spans="1:24" s="61" customFormat="1" ht="15" customHeight="1">
      <c r="A83" s="188"/>
      <c r="B83" s="189"/>
      <c r="C83" s="183" t="s">
        <v>21</v>
      </c>
      <c r="D83" s="282"/>
      <c r="E83" s="282"/>
      <c r="F83" s="282"/>
      <c r="G83" s="185"/>
      <c r="H83" s="186"/>
      <c r="I83" s="183"/>
      <c r="J83" s="282"/>
      <c r="K83" s="282"/>
      <c r="L83" s="285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12" s="251" customFormat="1" ht="15">
      <c r="A84" s="89" t="s">
        <v>102</v>
      </c>
      <c r="B84" s="298"/>
      <c r="C84" s="299">
        <v>43064</v>
      </c>
      <c r="D84" s="287">
        <v>43068</v>
      </c>
      <c r="E84" s="411">
        <v>43070</v>
      </c>
      <c r="F84" s="250"/>
      <c r="G84" s="289">
        <v>42750000</v>
      </c>
      <c r="H84" s="57" t="s">
        <v>9</v>
      </c>
      <c r="I84" s="57" t="s">
        <v>77</v>
      </c>
      <c r="J84" s="250"/>
      <c r="K84" s="250"/>
      <c r="L84" s="111" t="s">
        <v>66</v>
      </c>
    </row>
    <row r="85" spans="1:12" s="251" customFormat="1" ht="15">
      <c r="A85" s="89" t="s">
        <v>93</v>
      </c>
      <c r="B85" s="298"/>
      <c r="C85" s="299">
        <v>43065</v>
      </c>
      <c r="D85" s="287">
        <v>43070</v>
      </c>
      <c r="E85" s="411">
        <v>43072</v>
      </c>
      <c r="F85" s="250"/>
      <c r="G85" s="289">
        <v>36081200</v>
      </c>
      <c r="H85" s="57" t="s">
        <v>9</v>
      </c>
      <c r="I85" s="57" t="s">
        <v>11</v>
      </c>
      <c r="J85" s="250"/>
      <c r="K85" s="250"/>
      <c r="L85" s="111" t="s">
        <v>67</v>
      </c>
    </row>
    <row r="86" spans="1:12" s="251" customFormat="1" ht="15">
      <c r="A86" s="89" t="s">
        <v>111</v>
      </c>
      <c r="B86" s="298"/>
      <c r="C86" s="299">
        <v>43068</v>
      </c>
      <c r="D86" s="287">
        <v>43072</v>
      </c>
      <c r="E86" s="411">
        <v>43073</v>
      </c>
      <c r="F86" s="250"/>
      <c r="G86" s="289">
        <v>38800000</v>
      </c>
      <c r="H86" s="57" t="s">
        <v>9</v>
      </c>
      <c r="I86" s="57" t="s">
        <v>77</v>
      </c>
      <c r="J86" s="250"/>
      <c r="K86" s="250"/>
      <c r="L86" s="111" t="s">
        <v>66</v>
      </c>
    </row>
    <row r="87" spans="1:12" s="251" customFormat="1" ht="15">
      <c r="A87" s="89" t="s">
        <v>124</v>
      </c>
      <c r="B87" s="298"/>
      <c r="C87" s="299">
        <v>43081</v>
      </c>
      <c r="D87" s="287">
        <v>43081</v>
      </c>
      <c r="E87" s="411">
        <v>43082</v>
      </c>
      <c r="F87" s="250"/>
      <c r="G87" s="289">
        <v>24034617</v>
      </c>
      <c r="H87" s="57" t="s">
        <v>9</v>
      </c>
      <c r="I87" s="57" t="s">
        <v>77</v>
      </c>
      <c r="J87" s="250"/>
      <c r="K87" s="250"/>
      <c r="L87" s="111" t="s">
        <v>66</v>
      </c>
    </row>
    <row r="88" spans="1:12" s="251" customFormat="1" ht="15">
      <c r="A88" s="89" t="s">
        <v>123</v>
      </c>
      <c r="B88" s="298"/>
      <c r="C88" s="299">
        <v>43081</v>
      </c>
      <c r="D88" s="287">
        <v>43083</v>
      </c>
      <c r="E88" s="411">
        <v>43085</v>
      </c>
      <c r="F88" s="250"/>
      <c r="G88" s="289">
        <v>32758800</v>
      </c>
      <c r="H88" s="57" t="s">
        <v>9</v>
      </c>
      <c r="I88" s="57" t="s">
        <v>11</v>
      </c>
      <c r="J88" s="250"/>
      <c r="K88" s="250"/>
      <c r="L88" s="111" t="s">
        <v>67</v>
      </c>
    </row>
    <row r="89" spans="1:12" s="251" customFormat="1" ht="15">
      <c r="A89" s="89" t="s">
        <v>127</v>
      </c>
      <c r="B89" s="298"/>
      <c r="C89" s="299">
        <v>43093</v>
      </c>
      <c r="D89" s="287">
        <v>43093</v>
      </c>
      <c r="E89" s="411">
        <v>43098</v>
      </c>
      <c r="F89" s="250"/>
      <c r="G89" s="289">
        <v>45900000</v>
      </c>
      <c r="H89" s="57" t="s">
        <v>9</v>
      </c>
      <c r="I89" s="57" t="s">
        <v>128</v>
      </c>
      <c r="J89" s="250"/>
      <c r="K89" s="250"/>
      <c r="L89" s="111" t="s">
        <v>98</v>
      </c>
    </row>
    <row r="90" spans="1:12" s="251" customFormat="1" ht="15">
      <c r="A90" s="89" t="s">
        <v>129</v>
      </c>
      <c r="B90" s="298"/>
      <c r="C90" s="299">
        <v>43092</v>
      </c>
      <c r="D90" s="287">
        <v>43098</v>
      </c>
      <c r="E90" s="411">
        <v>43101</v>
      </c>
      <c r="F90" s="250"/>
      <c r="G90" s="289">
        <v>39430000</v>
      </c>
      <c r="H90" s="57" t="s">
        <v>9</v>
      </c>
      <c r="I90" s="57" t="s">
        <v>11</v>
      </c>
      <c r="J90" s="250"/>
      <c r="K90" s="250"/>
      <c r="L90" s="111" t="s">
        <v>94</v>
      </c>
    </row>
    <row r="91" spans="1:24" s="61" customFormat="1" ht="15">
      <c r="A91" s="188"/>
      <c r="B91" s="189"/>
      <c r="C91" s="183" t="s">
        <v>58</v>
      </c>
      <c r="D91" s="282"/>
      <c r="E91" s="282"/>
      <c r="F91" s="282"/>
      <c r="G91" s="185"/>
      <c r="H91" s="186"/>
      <c r="I91" s="183"/>
      <c r="J91" s="282"/>
      <c r="K91" s="282"/>
      <c r="L91" s="28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41" t="s">
        <v>64</v>
      </c>
      <c r="B92" s="246"/>
      <c r="C92" s="120"/>
      <c r="D92" s="97"/>
      <c r="E92" s="97"/>
      <c r="F92" s="246"/>
      <c r="G92" s="98"/>
      <c r="H92" s="14"/>
      <c r="I92" s="100"/>
      <c r="J92" s="310"/>
      <c r="K92" s="246"/>
      <c r="L92" s="208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 s="61" customFormat="1" ht="15" customHeight="1">
      <c r="A93" s="188"/>
      <c r="B93" s="189"/>
      <c r="C93" s="183" t="s">
        <v>22</v>
      </c>
      <c r="D93" s="282"/>
      <c r="E93" s="282"/>
      <c r="F93" s="282"/>
      <c r="G93" s="185"/>
      <c r="H93" s="186"/>
      <c r="I93" s="183"/>
      <c r="J93" s="282"/>
      <c r="K93" s="282"/>
      <c r="L93" s="285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13" s="251" customFormat="1" ht="15" customHeight="1">
      <c r="A94" s="89" t="s">
        <v>95</v>
      </c>
      <c r="B94" s="250"/>
      <c r="C94" s="299">
        <v>43056</v>
      </c>
      <c r="D94" s="162">
        <v>43067</v>
      </c>
      <c r="E94" s="162">
        <v>43080</v>
      </c>
      <c r="F94" s="311">
        <v>25000000</v>
      </c>
      <c r="G94" s="311"/>
      <c r="H94" s="14" t="s">
        <v>88</v>
      </c>
      <c r="I94" s="310" t="s">
        <v>11</v>
      </c>
      <c r="J94" s="250"/>
      <c r="K94" s="250"/>
      <c r="L94" s="111" t="s">
        <v>67</v>
      </c>
      <c r="M94" s="292"/>
    </row>
    <row r="95" spans="1:13" s="251" customFormat="1" ht="15" customHeight="1">
      <c r="A95" s="89" t="s">
        <v>90</v>
      </c>
      <c r="B95" s="250"/>
      <c r="C95" s="299">
        <v>43080</v>
      </c>
      <c r="D95" s="162">
        <v>43081</v>
      </c>
      <c r="E95" s="162">
        <v>43088</v>
      </c>
      <c r="F95" s="311">
        <v>18500000</v>
      </c>
      <c r="G95" s="311"/>
      <c r="H95" s="14" t="s">
        <v>88</v>
      </c>
      <c r="I95" s="310" t="s">
        <v>89</v>
      </c>
      <c r="J95" s="250"/>
      <c r="K95" s="250"/>
      <c r="L95" s="111" t="s">
        <v>66</v>
      </c>
      <c r="M95" s="292"/>
    </row>
    <row r="96" spans="1:13" s="251" customFormat="1" ht="15" customHeight="1">
      <c r="A96" s="89" t="s">
        <v>125</v>
      </c>
      <c r="B96" s="250"/>
      <c r="C96" s="299">
        <v>43080</v>
      </c>
      <c r="D96" s="162">
        <v>43086</v>
      </c>
      <c r="E96" s="162">
        <v>43092</v>
      </c>
      <c r="F96" s="311">
        <v>7200000</v>
      </c>
      <c r="G96" s="311"/>
      <c r="H96" s="14" t="s">
        <v>88</v>
      </c>
      <c r="I96" s="310" t="s">
        <v>159</v>
      </c>
      <c r="J96" s="250"/>
      <c r="K96" s="250"/>
      <c r="L96" s="111" t="s">
        <v>15</v>
      </c>
      <c r="M96" s="292"/>
    </row>
    <row r="97" spans="1:24" ht="15" customHeight="1">
      <c r="A97" s="188"/>
      <c r="B97" s="189"/>
      <c r="C97" s="183" t="s">
        <v>51</v>
      </c>
      <c r="D97" s="282"/>
      <c r="E97" s="282"/>
      <c r="F97" s="282"/>
      <c r="G97" s="185"/>
      <c r="H97" s="186"/>
      <c r="I97" s="183"/>
      <c r="J97" s="282"/>
      <c r="K97" s="238"/>
      <c r="L97" s="219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41" t="s">
        <v>64</v>
      </c>
      <c r="B98" s="246"/>
      <c r="C98" s="156"/>
      <c r="D98" s="162"/>
      <c r="E98" s="162"/>
      <c r="F98" s="98"/>
      <c r="G98" s="98"/>
      <c r="H98" s="14"/>
      <c r="I98" s="100"/>
      <c r="J98" s="128"/>
      <c r="K98" s="239"/>
      <c r="L98" s="220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88"/>
      <c r="B99" s="189"/>
      <c r="C99" s="183" t="s">
        <v>35</v>
      </c>
      <c r="D99" s="282"/>
      <c r="E99" s="282"/>
      <c r="F99" s="282"/>
      <c r="G99" s="185"/>
      <c r="H99" s="186"/>
      <c r="I99" s="183"/>
      <c r="J99" s="282"/>
      <c r="K99" s="282"/>
      <c r="L99" s="21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13" s="61" customFormat="1" ht="15" customHeight="1">
      <c r="A100" s="141" t="s">
        <v>64</v>
      </c>
      <c r="B100" s="246"/>
      <c r="C100" s="156"/>
      <c r="D100" s="162"/>
      <c r="E100" s="162"/>
      <c r="F100" s="98"/>
      <c r="G100" s="98"/>
      <c r="H100" s="14"/>
      <c r="I100" s="100"/>
      <c r="J100" s="128"/>
      <c r="K100" s="320"/>
      <c r="L100" s="245"/>
      <c r="M100" s="168"/>
    </row>
    <row r="101" spans="1:24" ht="15" customHeight="1">
      <c r="A101" s="188"/>
      <c r="B101" s="189"/>
      <c r="C101" s="183" t="s">
        <v>36</v>
      </c>
      <c r="D101" s="282"/>
      <c r="E101" s="282"/>
      <c r="F101" s="282"/>
      <c r="G101" s="185"/>
      <c r="H101" s="186"/>
      <c r="I101" s="183"/>
      <c r="J101" s="282"/>
      <c r="K101" s="282"/>
      <c r="L101" s="285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41" t="s">
        <v>64</v>
      </c>
      <c r="B102" s="15"/>
      <c r="C102" s="15"/>
      <c r="D102" s="123"/>
      <c r="E102" s="15"/>
      <c r="F102" s="98"/>
      <c r="G102" s="18"/>
      <c r="H102" s="14"/>
      <c r="I102" s="14"/>
      <c r="J102" s="246"/>
      <c r="K102" s="246"/>
      <c r="L102" s="12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5" customHeight="1">
      <c r="A103" s="188"/>
      <c r="B103" s="189"/>
      <c r="C103" s="183" t="s">
        <v>37</v>
      </c>
      <c r="D103" s="282"/>
      <c r="E103" s="282"/>
      <c r="F103" s="282"/>
      <c r="G103" s="185"/>
      <c r="H103" s="186"/>
      <c r="I103" s="183"/>
      <c r="J103" s="282"/>
      <c r="K103" s="282"/>
      <c r="L103" s="285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5" customHeight="1">
      <c r="A104" s="141" t="s">
        <v>64</v>
      </c>
      <c r="B104" s="246"/>
      <c r="C104" s="142"/>
      <c r="D104" s="142"/>
      <c r="E104" s="170"/>
      <c r="F104" s="246"/>
      <c r="G104" s="246"/>
      <c r="H104" s="246"/>
      <c r="I104" s="246"/>
      <c r="J104" s="246"/>
      <c r="K104" s="246"/>
      <c r="L104" s="132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88"/>
      <c r="B105" s="189"/>
      <c r="C105" s="183" t="s">
        <v>38</v>
      </c>
      <c r="D105" s="282"/>
      <c r="E105" s="282"/>
      <c r="F105" s="282"/>
      <c r="G105" s="185"/>
      <c r="H105" s="186"/>
      <c r="I105" s="183"/>
      <c r="J105" s="282"/>
      <c r="K105" s="282"/>
      <c r="L105" s="28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ht="15" customHeight="1">
      <c r="A106" s="141" t="s">
        <v>64</v>
      </c>
      <c r="B106" s="246"/>
      <c r="C106" s="142"/>
      <c r="D106" s="142"/>
      <c r="E106" s="170"/>
      <c r="F106" s="246"/>
      <c r="G106" s="246"/>
      <c r="H106" s="246"/>
      <c r="I106" s="246"/>
      <c r="J106" s="246"/>
      <c r="K106" s="246"/>
      <c r="L106" s="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 ht="15" customHeight="1">
      <c r="A107" s="188"/>
      <c r="B107" s="189"/>
      <c r="C107" s="183" t="s">
        <v>23</v>
      </c>
      <c r="D107" s="282"/>
      <c r="E107" s="282"/>
      <c r="F107" s="282"/>
      <c r="G107" s="185"/>
      <c r="H107" s="186"/>
      <c r="I107" s="183"/>
      <c r="J107" s="282"/>
      <c r="K107" s="282"/>
      <c r="L107" s="285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13" s="251" customFormat="1" ht="15" customHeight="1">
      <c r="A108" s="89" t="s">
        <v>91</v>
      </c>
      <c r="B108" s="250"/>
      <c r="C108" s="299">
        <v>43049</v>
      </c>
      <c r="D108" s="162">
        <v>43049</v>
      </c>
      <c r="E108" s="162">
        <v>43055</v>
      </c>
      <c r="F108" s="311">
        <v>12000000</v>
      </c>
      <c r="G108" s="311"/>
      <c r="H108" s="14" t="s">
        <v>88</v>
      </c>
      <c r="I108" s="310" t="s">
        <v>11</v>
      </c>
      <c r="J108" s="250"/>
      <c r="K108" s="250"/>
      <c r="L108" s="111" t="s">
        <v>15</v>
      </c>
      <c r="M108" s="292"/>
    </row>
    <row r="109" spans="1:13" s="251" customFormat="1" ht="15" customHeight="1">
      <c r="A109" s="89" t="s">
        <v>90</v>
      </c>
      <c r="B109" s="250"/>
      <c r="C109" s="299">
        <v>43051</v>
      </c>
      <c r="D109" s="162">
        <v>43054</v>
      </c>
      <c r="E109" s="162">
        <v>43070</v>
      </c>
      <c r="F109" s="311">
        <v>9000000</v>
      </c>
      <c r="G109" s="311"/>
      <c r="H109" s="14" t="s">
        <v>88</v>
      </c>
      <c r="I109" s="310" t="s">
        <v>89</v>
      </c>
      <c r="J109" s="250"/>
      <c r="K109" s="250"/>
      <c r="L109" s="111" t="s">
        <v>15</v>
      </c>
      <c r="M109" s="292"/>
    </row>
    <row r="110" spans="1:24" ht="15" customHeight="1">
      <c r="A110" s="173"/>
      <c r="B110" s="119"/>
      <c r="C110" s="235"/>
      <c r="D110" s="235"/>
      <c r="E110" s="235"/>
      <c r="F110" s="235"/>
      <c r="G110" s="119"/>
      <c r="H110" s="119"/>
      <c r="I110" s="119"/>
      <c r="J110" s="119"/>
      <c r="K110" s="214"/>
      <c r="L110" s="215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3:24" ht="15" customHeight="1"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3:24" ht="15" customHeight="1"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3:24" ht="15" customHeight="1"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3:24" ht="15" customHeight="1"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3:24" ht="15" customHeight="1"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3:24" ht="15" customHeight="1"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ht="15" customHeight="1">
      <c r="L199"/>
    </row>
    <row r="200" ht="15" customHeight="1">
      <c r="L200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9" max="11" man="1"/>
    <brk id="7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2017-11-22T16:01:28Z</cp:lastPrinted>
  <dcterms:created xsi:type="dcterms:W3CDTF">2011-07-20T14:20:00Z</dcterms:created>
  <dcterms:modified xsi:type="dcterms:W3CDTF">2018-01-22T13:34:05Z</dcterms:modified>
  <cp:category/>
  <cp:version/>
  <cp:contentType/>
  <cp:contentStatus/>
</cp:coreProperties>
</file>