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'BAGGED'!$A$1:$K$93</definedName>
    <definedName name="_xlnm.Print_Area" localSheetId="2">'BULK'!$A$1:$K$129</definedName>
    <definedName name="_xlnm.Print_Area" localSheetId="0">'LINEUP'!$A$1:$K$154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<sst xmlns="http://schemas.openxmlformats.org/spreadsheetml/2006/main" count="779" uniqueCount="183">
  <si>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</si>
  <si>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</si>
  <si>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</si>
  <si>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</si>
  <si>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</si>
  <si>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</si>
  <si>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</si>
  <si>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</si>
  <si>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</si>
  <si>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</si>
  <si>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</si>
  <si>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</si>
  <si>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</si>
  <si>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</si>
  <si>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</si>
  <si>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</si>
  <si>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</si>
  <si>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</si>
  <si>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</si>
  <si>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</si>
  <si>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</si>
  <si>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</si>
  <si>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</si>
  <si>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</si>
  <si>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</si>
  <si>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</si>
  <si>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</si>
  <si>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</si>
  <si>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</si>
  <si>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</si>
  <si>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</si>
  <si>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</si>
  <si>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</si>
  <si>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</si>
  <si>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</si>
  <si>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</si>
  <si>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</si>
  <si>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</si>
  <si>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</si>
  <si>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</si>
  <si>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</si>
  <si>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</si>
  <si>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</si>
  <si>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</si>
  <si>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</si>
  <si>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</si>
  <si>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</si>
  <si>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</si>
  <si>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</si>
  <si>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</si>
  <si>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</si>
  <si>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</si>
  <si>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</si>
  <si>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</si>
  <si>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</si>
  <si>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</si>
  <si>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</si>
  <si>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</si>
  <si>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</si>
  <si>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</si>
  <si>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</si>
  <si>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</si>
  <si>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</si>
  <si>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</si>
  <si>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</si>
  <si>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</si>
  <si>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</si>
  <si>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</si>
  <si>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</si>
  <si>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</si>
  <si>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</si>
  <si>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</si>
  <si>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</si>
  <si>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</si>
  <si>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</si>
  <si>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</si>
  <si>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</si>
  <si>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</si>
  <si>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</si>
  <si>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</si>
  <si>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</si>
  <si>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</si>
  <si>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</si>
  <si>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</si>
  <si>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</si>
  <si>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</si>
  <si>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TEREOS</t>
  </si>
  <si>
    <t>CHITTAGONG, BANGLADESH</t>
  </si>
  <si>
    <t>DREYFUS</t>
  </si>
  <si>
    <t>GHANA</t>
  </si>
  <si>
    <t>ALGERIA</t>
  </si>
  <si>
    <t>UMM QASR, IRAQ</t>
  </si>
  <si>
    <t>PORT SAID, EGYPT</t>
  </si>
  <si>
    <t>ANTHEMIS</t>
  </si>
  <si>
    <t>AGROCORP</t>
  </si>
  <si>
    <t>DIANTHUS</t>
  </si>
  <si>
    <t>FJ STAR</t>
  </si>
  <si>
    <t>GEORGIA</t>
  </si>
  <si>
    <t>USA</t>
  </si>
  <si>
    <t>RODON AMARANDON</t>
  </si>
  <si>
    <t>WHITE FIN</t>
  </si>
  <si>
    <t>DESERT VICTORY</t>
  </si>
  <si>
    <t>GREAT ASPIRATION</t>
  </si>
  <si>
    <t>JAKARTA, INDONESIA</t>
  </si>
  <si>
    <t>HAMMONIA KORSIKA</t>
  </si>
  <si>
    <t>HANTON TRADER II</t>
  </si>
  <si>
    <t>LAGOS, NIGERIA</t>
  </si>
  <si>
    <t>GROTON EAGLE</t>
  </si>
  <si>
    <t>TERN</t>
  </si>
  <si>
    <t>KMARIN GENOA</t>
  </si>
  <si>
    <t>SURUBAYA, INDONESIA</t>
  </si>
  <si>
    <t>KUOJO LILY</t>
  </si>
  <si>
    <t>MYRMIDON</t>
  </si>
  <si>
    <t>NEW COMMANDER</t>
  </si>
  <si>
    <t>DELFA</t>
  </si>
  <si>
    <t>MIDSTAR</t>
  </si>
  <si>
    <t>ADEN, YEMEN</t>
  </si>
  <si>
    <t>MUNDRA, INDIA</t>
  </si>
  <si>
    <t>DACC ATLANTICO</t>
  </si>
  <si>
    <t>TD HAMBURG</t>
  </si>
  <si>
    <t>SEAHORSE</t>
  </si>
  <si>
    <t xml:space="preserve">REDPATH </t>
  </si>
  <si>
    <t>OLZA</t>
  </si>
  <si>
    <t>NAVIOS LA PAIX</t>
  </si>
  <si>
    <t>NORDIC TIANJIN</t>
  </si>
  <si>
    <t>OCEAN PROGRESS</t>
  </si>
  <si>
    <t>HANDY BERTH</t>
  </si>
  <si>
    <t>LMZ VEGA</t>
  </si>
  <si>
    <t>ZEYNO</t>
  </si>
  <si>
    <t>DESERT MELODY</t>
  </si>
  <si>
    <t>DORIC TRINDENT</t>
  </si>
  <si>
    <t>MALAYSIA</t>
  </si>
  <si>
    <t>SHEFFIELD</t>
  </si>
  <si>
    <t>TBC PRINCESS</t>
  </si>
  <si>
    <t>ASR</t>
  </si>
  <si>
    <t>JEBEL ALI, UAE</t>
  </si>
  <si>
    <t>JEDDAH, SAUDI ARABIA</t>
  </si>
  <si>
    <t>TOMINI INFINITY</t>
  </si>
  <si>
    <t>TUNDRA</t>
  </si>
  <si>
    <t>VANCOUVER, CANADA</t>
  </si>
  <si>
    <t>SEA PEACE D</t>
  </si>
  <si>
    <t>BEJAIA, ALGERIA</t>
  </si>
  <si>
    <t>BANDAR ABBAS, IRAN</t>
  </si>
  <si>
    <t>COMMON HORIZON</t>
  </si>
  <si>
    <t>SOLINA</t>
  </si>
  <si>
    <t>THREE RIVERS, CANADA</t>
  </si>
  <si>
    <t>SUCRO CAN</t>
  </si>
  <si>
    <t>SOFTAR</t>
  </si>
  <si>
    <t>IOLI</t>
  </si>
  <si>
    <t>OLITA</t>
  </si>
  <si>
    <t>MANZANILLO</t>
  </si>
  <si>
    <t>EVANGELIA PETRAKIS</t>
  </si>
  <si>
    <t>NOM UK</t>
  </si>
  <si>
    <t>Terminal Açucareiro</t>
  </si>
  <si>
    <t xml:space="preserve">ED &amp; F MAN </t>
  </si>
  <si>
    <t>YASA KAPTAN ERBIL</t>
  </si>
  <si>
    <t>BEJAIA</t>
  </si>
  <si>
    <t>TUFTY</t>
  </si>
  <si>
    <t>QING FENG LING</t>
  </si>
  <si>
    <t>LISA TOPIC</t>
  </si>
  <si>
    <t>RUSSIA</t>
  </si>
  <si>
    <t>CAROLINE VICTORY</t>
  </si>
  <si>
    <t>SUGAR LINE UP edition 11.10.2017</t>
  </si>
  <si>
    <t>WILLIAMS BRAZIL SUGAR LINE UP EDITION 11.10.2017</t>
  </si>
  <si>
    <t>OCTOBER - 2017</t>
  </si>
  <si>
    <t>EGYPT / SAUDI ARABIA</t>
  </si>
  <si>
    <t>KEMANAM, MALAYSIA</t>
  </si>
  <si>
    <t>RED AZALEA</t>
  </si>
  <si>
    <t>LYNGHOLMEN</t>
  </si>
  <si>
    <t>PUCK</t>
  </si>
  <si>
    <t>BARGARA</t>
  </si>
  <si>
    <t>THE HOLY</t>
  </si>
  <si>
    <t>THOR FORTUNE</t>
  </si>
  <si>
    <t>OCEAN CROWN</t>
  </si>
  <si>
    <t>SUNRISE RAINBOW</t>
  </si>
  <si>
    <t>SEALADY</t>
  </si>
  <si>
    <t>ITALIAN BULKER</t>
  </si>
  <si>
    <t>PORT KELANG, MALAYSIA</t>
  </si>
  <si>
    <t>L. DREYFUS</t>
  </si>
  <si>
    <t>AFRICAN VENTURE</t>
  </si>
  <si>
    <t>ORAN</t>
  </si>
  <si>
    <t>BAKARA</t>
  </si>
  <si>
    <t>DAUNTLESS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</si>
</sst>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7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0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1" fillId="0" borderId="14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8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8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20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4" fillId="36" borderId="18" xfId="49" applyFont="1" applyFill="1" applyBorder="1" applyAlignment="1">
      <alignment horizontal="center"/>
      <protection/>
    </xf>
    <xf numFmtId="0" fontId="22" fillId="36" borderId="19" xfId="49" applyFont="1" applyFill="1" applyBorder="1" applyAlignment="1">
      <alignment horizontal="center"/>
      <protection/>
    </xf>
    <xf numFmtId="3" fontId="24" fillId="36" borderId="19" xfId="49" applyNumberFormat="1" applyFont="1" applyFill="1" applyBorder="1">
      <alignment/>
      <protection/>
    </xf>
    <xf numFmtId="3" fontId="24" fillId="36" borderId="20" xfId="49" applyNumberFormat="1" applyFont="1" applyFill="1" applyBorder="1">
      <alignment/>
      <protection/>
    </xf>
    <xf numFmtId="0" fontId="24" fillId="36" borderId="18" xfId="49" applyFont="1" applyFill="1" applyBorder="1" applyAlignment="1">
      <alignment horizontal="left"/>
      <protection/>
    </xf>
    <xf numFmtId="0" fontId="24" fillId="36" borderId="19" xfId="49" applyFont="1" applyFill="1" applyBorder="1">
      <alignment/>
      <protection/>
    </xf>
    <xf numFmtId="0" fontId="24" fillId="36" borderId="19" xfId="49" applyFont="1" applyFill="1" applyBorder="1" applyAlignment="1">
      <alignment horizontal="center"/>
      <protection/>
    </xf>
    <xf numFmtId="0" fontId="92" fillId="36" borderId="10" xfId="49" applyFont="1" applyFill="1" applyBorder="1" applyAlignment="1">
      <alignment horizontal="left"/>
      <protection/>
    </xf>
    <xf numFmtId="0" fontId="92" fillId="36" borderId="11" xfId="49" applyFont="1" applyFill="1" applyBorder="1">
      <alignment/>
      <protection/>
    </xf>
    <xf numFmtId="0" fontId="92" fillId="36" borderId="11" xfId="49" applyFont="1" applyFill="1" applyBorder="1" applyAlignment="1">
      <alignment horizontal="center"/>
      <protection/>
    </xf>
    <xf numFmtId="3" fontId="92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0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3" fontId="93" fillId="36" borderId="19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0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0" fillId="35" borderId="13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4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4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20" fillId="35" borderId="23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93" fillId="36" borderId="19" xfId="49" applyNumberFormat="1" applyFont="1" applyFill="1" applyBorder="1">
      <alignment/>
      <protection/>
    </xf>
    <xf numFmtId="3" fontId="93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5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6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6" fillId="0" borderId="0" xfId="49" applyFont="1" applyFill="1" applyBorder="1" applyAlignment="1">
      <alignment horizontal="right"/>
      <protection/>
    </xf>
    <xf numFmtId="1" fontId="26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5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6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55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15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21" fillId="0" borderId="12" xfId="49" applyFont="1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84" fillId="0" borderId="14" xfId="0" applyFont="1" applyFill="1" applyBorder="1" applyAlignment="1">
      <alignment/>
    </xf>
    <xf numFmtId="0" fontId="14" fillId="0" borderId="14" xfId="49" applyFont="1" applyFill="1" applyBorder="1" applyAlignment="1">
      <alignment horizontal="left"/>
      <protection/>
    </xf>
    <xf numFmtId="3" fontId="90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97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6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7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8" fillId="0" borderId="12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14" fillId="0" borderId="15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0" borderId="14" xfId="49" applyFont="1" applyFill="1" applyBorder="1">
      <alignment/>
      <protection/>
    </xf>
    <xf numFmtId="0" fontId="21" fillId="0" borderId="14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/>
      <protection/>
    </xf>
    <xf numFmtId="0" fontId="19" fillId="0" borderId="13" xfId="50" applyFont="1" applyFill="1" applyBorder="1" applyAlignment="1">
      <alignment horizontal="center"/>
      <protection/>
    </xf>
    <xf numFmtId="49" fontId="19" fillId="0" borderId="0" xfId="50" applyNumberFormat="1" applyFont="1" applyFill="1" applyBorder="1" applyAlignment="1">
      <alignment horizontal="center"/>
      <protection/>
    </xf>
    <xf numFmtId="49" fontId="19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LINEUP!$A$139:$A$142</c:f>
              <c:strCache/>
            </c:strRef>
          </c:cat>
          <c:val>
            <c:numRef>
              <c:f>LINEUP!$B$139:$B$142</c:f>
              <c:numCache/>
            </c:numRef>
          </c:val>
          <c:shape val="cylinder"/>
        </c:ser>
        <c:overlap val="100"/>
        <c:shape val="cylinder"/>
        <c:axId val="25522710"/>
        <c:axId val="28377799"/>
      </c:bar3D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LINEUP!$A$122:$A$126</c:f>
              <c:strCache/>
            </c:strRef>
          </c:cat>
          <c:val>
            <c:numRef>
              <c:f>LINEUP!$B$122:$B$126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BAGGED!$A$68:$A$73</c:f>
              <c:strCache/>
            </c:strRef>
          </c:cat>
          <c:val>
            <c:numRef>
              <c:f>BAGGED!$B$68:$B$73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BAGGED!$A$82:$A$84</c:f>
              <c:strCache/>
            </c:strRef>
          </c:cat>
          <c:val>
            <c:numRef>
              <c:f>BAGGED!$B$82:$B$84</c:f>
              <c:numCache/>
            </c:numRef>
          </c:val>
          <c:shape val="box"/>
        </c:ser>
        <c:shape val="box"/>
        <c:axId val="54073600"/>
        <c:axId val="16900353"/>
      </c:bar3D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BULK!$A$109:$A$112</c:f>
              <c:strCache/>
            </c:strRef>
          </c:cat>
          <c:val>
            <c:numRef>
              <c:f>BULK!$B$109:$B$112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137</xdr:row>
      <xdr:rowOff>19050</xdr:rowOff>
    </xdr:from>
    <xdr:to>
      <xdr:col>10</xdr:col>
      <xdr:colOff>104775</xdr:colOff>
      <xdr:row>153</xdr:row>
      <xdr:rowOff>19050</xdr:rowOff>
    </xdr:to>
    <xdr:graphicFrame>
      <xdr:nvGraphicFramePr>
        <xdr:cNvPr id="2" name="Gráfico 7"/>
        <xdr:cNvGraphicFramePr/>
      </xdr:nvGraphicFramePr>
      <xdr:xfrm>
        <a:off x="2409825" y="2718435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119</xdr:row>
      <xdr:rowOff>38100</xdr:rowOff>
    </xdr:from>
    <xdr:to>
      <xdr:col>10</xdr:col>
      <xdr:colOff>133350</xdr:colOff>
      <xdr:row>135</xdr:row>
      <xdr:rowOff>123825</xdr:rowOff>
    </xdr:to>
    <xdr:graphicFrame>
      <xdr:nvGraphicFramePr>
        <xdr:cNvPr id="3" name="Gráfico 6"/>
        <xdr:cNvGraphicFramePr/>
      </xdr:nvGraphicFramePr>
      <xdr:xfrm>
        <a:off x="2428875" y="2377440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65</xdr:row>
      <xdr:rowOff>0</xdr:rowOff>
    </xdr:from>
    <xdr:to>
      <xdr:col>10</xdr:col>
      <xdr:colOff>466725</xdr:colOff>
      <xdr:row>78</xdr:row>
      <xdr:rowOff>104775</xdr:rowOff>
    </xdr:to>
    <xdr:graphicFrame>
      <xdr:nvGraphicFramePr>
        <xdr:cNvPr id="2" name="Gráfico 13"/>
        <xdr:cNvGraphicFramePr/>
      </xdr:nvGraphicFramePr>
      <xdr:xfrm>
        <a:off x="2419350" y="132492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79</xdr:row>
      <xdr:rowOff>76200</xdr:rowOff>
    </xdr:from>
    <xdr:to>
      <xdr:col>10</xdr:col>
      <xdr:colOff>476250</xdr:colOff>
      <xdr:row>91</xdr:row>
      <xdr:rowOff>9525</xdr:rowOff>
    </xdr:to>
    <xdr:graphicFrame>
      <xdr:nvGraphicFramePr>
        <xdr:cNvPr id="3" name="Gráfico 14"/>
        <xdr:cNvGraphicFramePr/>
      </xdr:nvGraphicFramePr>
      <xdr:xfrm>
        <a:off x="2371725" y="159924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106</xdr:row>
      <xdr:rowOff>171450</xdr:rowOff>
    </xdr:from>
    <xdr:to>
      <xdr:col>10</xdr:col>
      <xdr:colOff>419100</xdr:colOff>
      <xdr:row>121</xdr:row>
      <xdr:rowOff>161925</xdr:rowOff>
    </xdr:to>
    <xdr:graphicFrame>
      <xdr:nvGraphicFramePr>
        <xdr:cNvPr id="2" name="Gráfico 13"/>
        <xdr:cNvGraphicFramePr/>
      </xdr:nvGraphicFramePr>
      <xdr:xfrm>
        <a:off x="2514600" y="21212175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showGridLines="0" tabSelected="1" zoomScaleSheetLayoutView="80" workbookViewId="0" topLeftCell="A1">
      <selection activeCell="J18" sqref="J18"/>
    </sheetView>
  </sheetViews>
  <sheetFormatPr defaultColWidth="17.28125" defaultRowHeight="15"/>
  <cols>
    <col min="1" max="1" width="17.28125" style="491" customWidth="1"/>
    <col min="2" max="2" width="12.00390625" style="332" customWidth="1"/>
    <col min="3" max="4" width="7.00390625" style="332" customWidth="1"/>
    <col min="5" max="5" width="7.28125" style="332" customWidth="1"/>
    <col min="6" max="6" width="12.57421875" style="332" bestFit="1" customWidth="1"/>
    <col min="7" max="7" width="13.421875" style="332" customWidth="1"/>
    <col min="8" max="8" width="9.421875" style="332" customWidth="1"/>
    <col min="9" max="9" width="31.57421875" style="332" customWidth="1"/>
    <col min="10" max="10" width="20.28125" style="332" bestFit="1" customWidth="1"/>
    <col min="11" max="11" width="14.421875" style="332" customWidth="1"/>
    <col min="12" max="12" width="17.421875" style="373" bestFit="1" customWidth="1"/>
    <col min="13" max="16384" width="17.28125" style="332" customWidth="1"/>
  </cols>
  <sheetData>
    <row r="1" spans="1:13" ht="47.25">
      <c r="A1" s="328"/>
      <c r="B1" s="329"/>
      <c r="C1" s="492" t="s">
        <v>62</v>
      </c>
      <c r="D1" s="492"/>
      <c r="E1" s="492"/>
      <c r="F1" s="492"/>
      <c r="G1" s="492"/>
      <c r="H1" s="492"/>
      <c r="I1" s="492"/>
      <c r="J1" s="492"/>
      <c r="K1" s="493"/>
      <c r="L1" s="330"/>
      <c r="M1" s="331"/>
    </row>
    <row r="2" spans="1:13" ht="26.25">
      <c r="A2" s="333"/>
      <c r="B2" s="334"/>
      <c r="C2" s="494" t="s">
        <v>162</v>
      </c>
      <c r="D2" s="495"/>
      <c r="E2" s="495"/>
      <c r="F2" s="495"/>
      <c r="G2" s="495"/>
      <c r="H2" s="495"/>
      <c r="I2" s="495"/>
      <c r="J2" s="495"/>
      <c r="K2" s="496"/>
      <c r="L2" s="335"/>
      <c r="M2" s="331"/>
    </row>
    <row r="3" spans="1:13" ht="15">
      <c r="A3" s="333"/>
      <c r="B3" s="334"/>
      <c r="C3" s="497" t="s">
        <v>80</v>
      </c>
      <c r="D3" s="497"/>
      <c r="E3" s="497"/>
      <c r="F3" s="497"/>
      <c r="G3" s="497"/>
      <c r="H3" s="497"/>
      <c r="I3" s="497"/>
      <c r="J3" s="497"/>
      <c r="K3" s="498"/>
      <c r="L3" s="335"/>
      <c r="M3" s="331"/>
    </row>
    <row r="4" spans="1:13" ht="34.5">
      <c r="A4" s="333"/>
      <c r="B4" s="334"/>
      <c r="C4" s="336"/>
      <c r="D4" s="337"/>
      <c r="E4" s="337"/>
      <c r="F4" s="338"/>
      <c r="G4" s="339"/>
      <c r="H4" s="340"/>
      <c r="I4" s="334"/>
      <c r="J4" s="334"/>
      <c r="K4" s="341"/>
      <c r="L4" s="335"/>
      <c r="M4" s="331"/>
    </row>
    <row r="5" spans="1:13" ht="18">
      <c r="A5" s="333"/>
      <c r="B5" s="334"/>
      <c r="C5" s="334"/>
      <c r="D5" s="334"/>
      <c r="E5" s="342"/>
      <c r="F5" s="334"/>
      <c r="G5" s="343"/>
      <c r="H5" s="340"/>
      <c r="I5" s="334"/>
      <c r="J5" s="334"/>
      <c r="K5" s="341"/>
      <c r="L5" s="335"/>
      <c r="M5" s="331"/>
    </row>
    <row r="6" spans="1:13" ht="15">
      <c r="A6" s="344" t="s">
        <v>0</v>
      </c>
      <c r="B6" s="345"/>
      <c r="C6" s="346" t="s">
        <v>1</v>
      </c>
      <c r="D6" s="346" t="s">
        <v>2</v>
      </c>
      <c r="E6" s="346" t="s">
        <v>3</v>
      </c>
      <c r="F6" s="346" t="s">
        <v>4</v>
      </c>
      <c r="G6" s="346" t="s">
        <v>5</v>
      </c>
      <c r="H6" s="346" t="s">
        <v>6</v>
      </c>
      <c r="I6" s="346" t="s">
        <v>7</v>
      </c>
      <c r="J6" s="346" t="s">
        <v>8</v>
      </c>
      <c r="K6" s="347"/>
      <c r="L6" s="330"/>
      <c r="M6" s="331"/>
    </row>
    <row r="7" spans="1:13" ht="15">
      <c r="A7" s="348"/>
      <c r="B7" s="349"/>
      <c r="C7" s="349"/>
      <c r="D7" s="349"/>
      <c r="E7" s="349"/>
      <c r="F7" s="349"/>
      <c r="G7" s="349"/>
      <c r="H7" s="350"/>
      <c r="I7" s="350"/>
      <c r="J7" s="349"/>
      <c r="K7" s="351"/>
      <c r="L7" s="352"/>
      <c r="M7" s="331"/>
    </row>
    <row r="8" spans="1:13" ht="13.5" customHeight="1">
      <c r="A8" s="353"/>
      <c r="B8" s="354" t="s">
        <v>45</v>
      </c>
      <c r="C8" s="355"/>
      <c r="D8" s="356"/>
      <c r="E8" s="356"/>
      <c r="F8" s="356"/>
      <c r="G8" s="356"/>
      <c r="H8" s="357"/>
      <c r="I8" s="357"/>
      <c r="J8" s="356"/>
      <c r="K8" s="358"/>
      <c r="L8" s="352"/>
      <c r="M8" s="359"/>
    </row>
    <row r="9" spans="1:14" ht="13.5" customHeight="1">
      <c r="A9" s="360"/>
      <c r="B9" s="361"/>
      <c r="C9" s="362" t="s">
        <v>153</v>
      </c>
      <c r="D9" s="363"/>
      <c r="E9" s="363"/>
      <c r="F9" s="363"/>
      <c r="G9" s="364" t="s">
        <v>57</v>
      </c>
      <c r="H9" s="365">
        <f>MEDIAN(L10)</f>
        <v>2</v>
      </c>
      <c r="I9" s="362" t="s">
        <v>56</v>
      </c>
      <c r="J9" s="363"/>
      <c r="K9" s="366" t="s">
        <v>44</v>
      </c>
      <c r="L9" s="352"/>
      <c r="M9" s="359"/>
      <c r="N9" s="352"/>
    </row>
    <row r="10" spans="1:13" ht="15.75" customHeight="1">
      <c r="A10" s="367" t="s">
        <v>133</v>
      </c>
      <c r="B10" s="368"/>
      <c r="C10" s="369">
        <v>43015</v>
      </c>
      <c r="D10" s="370">
        <v>43017</v>
      </c>
      <c r="E10" s="370">
        <v>43021</v>
      </c>
      <c r="F10" s="331"/>
      <c r="G10" s="371">
        <v>26550000</v>
      </c>
      <c r="H10" s="338" t="s">
        <v>9</v>
      </c>
      <c r="I10" s="69" t="s">
        <v>98</v>
      </c>
      <c r="J10" s="338" t="s">
        <v>134</v>
      </c>
      <c r="K10" s="372"/>
      <c r="L10" s="373">
        <f>DAYS360(C10,D10)</f>
        <v>2</v>
      </c>
      <c r="M10" s="374"/>
    </row>
    <row r="11" spans="1:13" ht="15">
      <c r="A11" s="360"/>
      <c r="B11" s="375"/>
      <c r="C11" s="362" t="s">
        <v>60</v>
      </c>
      <c r="D11" s="363"/>
      <c r="E11" s="363"/>
      <c r="F11" s="363"/>
      <c r="G11" s="364" t="s">
        <v>57</v>
      </c>
      <c r="H11" s="376" t="s">
        <v>66</v>
      </c>
      <c r="I11" s="362" t="s">
        <v>56</v>
      </c>
      <c r="J11" s="363"/>
      <c r="K11" s="366"/>
      <c r="L11" s="352"/>
      <c r="M11" s="374"/>
    </row>
    <row r="12" spans="1:13" s="378" customFormat="1" ht="13.5" customHeight="1">
      <c r="A12" s="377" t="s">
        <v>66</v>
      </c>
      <c r="K12" s="372"/>
      <c r="M12" s="379"/>
    </row>
    <row r="13" spans="1:11" ht="15">
      <c r="A13" s="353"/>
      <c r="B13" s="380"/>
      <c r="C13" s="381"/>
      <c r="D13" s="370"/>
      <c r="E13" s="370"/>
      <c r="F13" s="331"/>
      <c r="G13" s="371"/>
      <c r="H13" s="338"/>
      <c r="I13" s="338"/>
      <c r="J13" s="338"/>
      <c r="K13" s="372"/>
    </row>
    <row r="14" spans="1:13" ht="13.5" customHeight="1">
      <c r="A14" s="382"/>
      <c r="B14" s="356"/>
      <c r="C14" s="383" t="s">
        <v>10</v>
      </c>
      <c r="D14" s="384"/>
      <c r="E14" s="384"/>
      <c r="F14" s="385">
        <f>SUM(F13:F13)</f>
        <v>0</v>
      </c>
      <c r="G14" s="386">
        <f>SUM(G9:G11)</f>
        <v>26550000</v>
      </c>
      <c r="H14" s="356"/>
      <c r="I14" s="356"/>
      <c r="J14" s="356"/>
      <c r="K14" s="358"/>
      <c r="L14" s="352"/>
      <c r="M14" s="359"/>
    </row>
    <row r="15" spans="1:13" ht="13.5" customHeight="1">
      <c r="A15" s="353"/>
      <c r="B15" s="387"/>
      <c r="C15" s="388"/>
      <c r="D15" s="389"/>
      <c r="E15" s="389"/>
      <c r="F15" s="390"/>
      <c r="G15" s="391"/>
      <c r="H15" s="392"/>
      <c r="I15" s="392"/>
      <c r="J15" s="392"/>
      <c r="K15" s="358"/>
      <c r="M15" s="359"/>
    </row>
    <row r="16" spans="1:13" ht="13.5" customHeight="1">
      <c r="A16" s="353"/>
      <c r="B16" s="354" t="s">
        <v>55</v>
      </c>
      <c r="C16" s="355"/>
      <c r="D16" s="356"/>
      <c r="E16" s="356"/>
      <c r="F16" s="356"/>
      <c r="G16" s="356"/>
      <c r="H16" s="357"/>
      <c r="I16" s="357"/>
      <c r="J16" s="356"/>
      <c r="K16" s="358"/>
      <c r="M16" s="359"/>
    </row>
    <row r="17" spans="1:13" ht="13.5" customHeight="1">
      <c r="A17" s="360"/>
      <c r="B17" s="361"/>
      <c r="C17" s="362" t="s">
        <v>50</v>
      </c>
      <c r="D17" s="363"/>
      <c r="E17" s="363"/>
      <c r="F17" s="363"/>
      <c r="G17" s="364" t="s">
        <v>57</v>
      </c>
      <c r="H17" s="376">
        <f>MEDIAN(L18)</f>
        <v>3</v>
      </c>
      <c r="I17" s="362" t="s">
        <v>56</v>
      </c>
      <c r="J17" s="363"/>
      <c r="K17" s="366"/>
      <c r="L17" s="352"/>
      <c r="M17" s="359"/>
    </row>
    <row r="18" spans="1:13" ht="15.75" customHeight="1">
      <c r="A18" s="367" t="s">
        <v>95</v>
      </c>
      <c r="B18" s="380"/>
      <c r="C18" s="369">
        <v>43016</v>
      </c>
      <c r="D18" s="370">
        <v>43019</v>
      </c>
      <c r="E18" s="370">
        <v>43021</v>
      </c>
      <c r="F18" s="371">
        <v>12000000</v>
      </c>
      <c r="G18" s="371"/>
      <c r="H18" s="338" t="s">
        <v>83</v>
      </c>
      <c r="I18" s="338" t="s">
        <v>11</v>
      </c>
      <c r="J18" s="338" t="s">
        <v>72</v>
      </c>
      <c r="K18" s="358"/>
      <c r="L18" s="373">
        <f>DAYS360(C18,D18)</f>
        <v>3</v>
      </c>
      <c r="M18" s="374"/>
    </row>
    <row r="19" spans="1:13" ht="13.5" customHeight="1">
      <c r="A19" s="377"/>
      <c r="B19" s="393"/>
      <c r="C19" s="394"/>
      <c r="D19" s="338"/>
      <c r="E19" s="338"/>
      <c r="F19" s="395"/>
      <c r="G19" s="396"/>
      <c r="H19" s="338"/>
      <c r="I19" s="338"/>
      <c r="J19" s="338"/>
      <c r="K19" s="358"/>
      <c r="L19" s="352"/>
      <c r="M19" s="359"/>
    </row>
    <row r="20" spans="1:13" ht="13.5" customHeight="1">
      <c r="A20" s="382"/>
      <c r="B20" s="356"/>
      <c r="C20" s="383" t="s">
        <v>10</v>
      </c>
      <c r="D20" s="384"/>
      <c r="E20" s="384"/>
      <c r="F20" s="385">
        <f>SUM(F18:F19)</f>
        <v>12000000</v>
      </c>
      <c r="G20" s="386">
        <v>0</v>
      </c>
      <c r="H20" s="356"/>
      <c r="I20" s="356"/>
      <c r="J20" s="356"/>
      <c r="K20" s="358"/>
      <c r="L20" s="352"/>
      <c r="M20" s="359"/>
    </row>
    <row r="21" spans="1:13" ht="13.5" customHeight="1">
      <c r="A21" s="382"/>
      <c r="B21" s="356"/>
      <c r="C21" s="397"/>
      <c r="D21" s="398"/>
      <c r="E21" s="398"/>
      <c r="F21" s="399"/>
      <c r="G21" s="399"/>
      <c r="H21" s="356"/>
      <c r="I21" s="356"/>
      <c r="J21" s="356"/>
      <c r="K21" s="358"/>
      <c r="L21" s="352"/>
      <c r="M21" s="359"/>
    </row>
    <row r="22" spans="1:13" s="378" customFormat="1" ht="13.5" customHeight="1">
      <c r="A22" s="353"/>
      <c r="B22" s="354" t="s">
        <v>46</v>
      </c>
      <c r="C22" s="355"/>
      <c r="D22" s="331"/>
      <c r="E22" s="331"/>
      <c r="F22" s="331"/>
      <c r="G22" s="331"/>
      <c r="H22" s="357"/>
      <c r="I22" s="357"/>
      <c r="J22" s="356"/>
      <c r="K22" s="358"/>
      <c r="L22" s="400"/>
      <c r="M22" s="379"/>
    </row>
    <row r="23" spans="1:13" s="378" customFormat="1" ht="13.5" customHeight="1">
      <c r="A23" s="360"/>
      <c r="B23" s="361"/>
      <c r="C23" s="362" t="s">
        <v>153</v>
      </c>
      <c r="D23" s="363"/>
      <c r="E23" s="363"/>
      <c r="F23" s="363"/>
      <c r="G23" s="364" t="s">
        <v>57</v>
      </c>
      <c r="H23" s="376">
        <f>MEDIAN(L24)</f>
        <v>0</v>
      </c>
      <c r="I23" s="362" t="s">
        <v>56</v>
      </c>
      <c r="J23" s="363"/>
      <c r="K23" s="366"/>
      <c r="L23" s="400"/>
      <c r="M23" s="379"/>
    </row>
    <row r="24" spans="1:13" ht="15.75" customHeight="1">
      <c r="A24" s="367" t="s">
        <v>182</v>
      </c>
      <c r="B24" s="380"/>
      <c r="C24" s="369">
        <v>43024</v>
      </c>
      <c r="D24" s="370">
        <v>43024</v>
      </c>
      <c r="E24" s="370">
        <v>43026</v>
      </c>
      <c r="F24" s="371"/>
      <c r="G24" s="371">
        <v>25000000</v>
      </c>
      <c r="H24" s="338" t="s">
        <v>9</v>
      </c>
      <c r="I24" s="338" t="s">
        <v>90</v>
      </c>
      <c r="J24" s="338" t="s">
        <v>15</v>
      </c>
      <c r="K24" s="358"/>
      <c r="L24" s="373">
        <f>DAYS360(C24,D24)</f>
        <v>0</v>
      </c>
      <c r="M24" s="374"/>
    </row>
    <row r="25" spans="1:13" ht="15">
      <c r="A25" s="360"/>
      <c r="B25" s="375"/>
      <c r="C25" s="362" t="s">
        <v>50</v>
      </c>
      <c r="D25" s="363"/>
      <c r="E25" s="363"/>
      <c r="F25" s="363"/>
      <c r="G25" s="364" t="s">
        <v>57</v>
      </c>
      <c r="H25" s="376" t="s">
        <v>66</v>
      </c>
      <c r="I25" s="362" t="s">
        <v>56</v>
      </c>
      <c r="J25" s="363"/>
      <c r="K25" s="366"/>
      <c r="L25" s="400"/>
      <c r="M25" s="359"/>
    </row>
    <row r="26" spans="1:13" ht="15">
      <c r="A26" s="377" t="s">
        <v>66</v>
      </c>
      <c r="K26" s="401"/>
      <c r="L26" s="400"/>
      <c r="M26" s="359"/>
    </row>
    <row r="27" spans="1:13" ht="13.5" customHeight="1">
      <c r="A27" s="402"/>
      <c r="B27" s="403"/>
      <c r="C27" s="404"/>
      <c r="D27" s="405"/>
      <c r="E27" s="405"/>
      <c r="F27" s="406"/>
      <c r="G27" s="407"/>
      <c r="H27" s="408"/>
      <c r="I27" s="404"/>
      <c r="J27" s="405"/>
      <c r="K27" s="401"/>
      <c r="L27" s="352"/>
      <c r="M27" s="359"/>
    </row>
    <row r="28" spans="1:13" ht="15">
      <c r="A28" s="382"/>
      <c r="B28" s="356"/>
      <c r="C28" s="383" t="s">
        <v>10</v>
      </c>
      <c r="D28" s="384"/>
      <c r="E28" s="384"/>
      <c r="F28" s="385">
        <f>SUM(F23:F25)</f>
        <v>0</v>
      </c>
      <c r="G28" s="386">
        <f>SUM(G24:G27)</f>
        <v>25000000</v>
      </c>
      <c r="H28" s="356"/>
      <c r="I28" s="356"/>
      <c r="J28" s="356"/>
      <c r="K28" s="358"/>
      <c r="L28" s="352"/>
      <c r="M28" s="359"/>
    </row>
    <row r="29" spans="1:13" ht="15">
      <c r="A29" s="382"/>
      <c r="B29" s="356"/>
      <c r="C29" s="397"/>
      <c r="D29" s="398"/>
      <c r="E29" s="398"/>
      <c r="F29" s="399"/>
      <c r="G29" s="399"/>
      <c r="H29" s="356"/>
      <c r="I29" s="356"/>
      <c r="J29" s="356"/>
      <c r="K29" s="358"/>
      <c r="L29" s="352"/>
      <c r="M29" s="359"/>
    </row>
    <row r="30" spans="1:13" ht="15">
      <c r="A30" s="409"/>
      <c r="B30" s="354" t="s">
        <v>48</v>
      </c>
      <c r="C30" s="355"/>
      <c r="D30" s="356"/>
      <c r="F30" s="410"/>
      <c r="G30" s="410"/>
      <c r="H30" s="357"/>
      <c r="I30" s="357"/>
      <c r="J30" s="357"/>
      <c r="K30" s="411"/>
      <c r="L30" s="352"/>
      <c r="M30" s="359"/>
    </row>
    <row r="31" spans="1:13" ht="15">
      <c r="A31" s="360"/>
      <c r="B31" s="361"/>
      <c r="C31" s="362" t="s">
        <v>50</v>
      </c>
      <c r="D31" s="363"/>
      <c r="E31" s="363"/>
      <c r="F31" s="363"/>
      <c r="G31" s="364" t="s">
        <v>57</v>
      </c>
      <c r="H31" s="364" t="s">
        <v>66</v>
      </c>
      <c r="I31" s="362" t="s">
        <v>56</v>
      </c>
      <c r="J31" s="363"/>
      <c r="K31" s="366"/>
      <c r="M31" s="374"/>
    </row>
    <row r="32" spans="1:13" ht="15">
      <c r="A32" s="377" t="s">
        <v>66</v>
      </c>
      <c r="B32" s="412"/>
      <c r="C32" s="413"/>
      <c r="D32" s="414"/>
      <c r="E32" s="415"/>
      <c r="F32" s="416"/>
      <c r="G32" s="417"/>
      <c r="H32" s="418"/>
      <c r="I32" s="418"/>
      <c r="J32" s="418"/>
      <c r="K32" s="401"/>
      <c r="M32" s="374"/>
    </row>
    <row r="33" spans="1:13" ht="15">
      <c r="A33" s="377"/>
      <c r="B33" s="412"/>
      <c r="C33" s="413"/>
      <c r="D33" s="414"/>
      <c r="E33" s="415"/>
      <c r="F33" s="416"/>
      <c r="G33" s="417"/>
      <c r="H33" s="418"/>
      <c r="I33" s="418"/>
      <c r="J33" s="418"/>
      <c r="K33" s="401"/>
      <c r="M33" s="374"/>
    </row>
    <row r="34" spans="1:13" ht="15">
      <c r="A34" s="419"/>
      <c r="B34" s="387"/>
      <c r="C34" s="383" t="s">
        <v>10</v>
      </c>
      <c r="D34" s="384"/>
      <c r="E34" s="384"/>
      <c r="F34" s="385">
        <f>SUM(F32)</f>
        <v>0</v>
      </c>
      <c r="G34" s="386">
        <v>0</v>
      </c>
      <c r="H34" s="387"/>
      <c r="I34" s="387"/>
      <c r="J34" s="387"/>
      <c r="K34" s="358"/>
      <c r="M34" s="374"/>
    </row>
    <row r="35" spans="1:13" ht="15">
      <c r="A35" s="420" t="s">
        <v>16</v>
      </c>
      <c r="B35" s="421"/>
      <c r="C35" s="422"/>
      <c r="D35" s="422"/>
      <c r="E35" s="422"/>
      <c r="F35" s="421"/>
      <c r="G35" s="423"/>
      <c r="H35" s="424"/>
      <c r="I35" s="424"/>
      <c r="J35" s="422"/>
      <c r="K35" s="425" t="s">
        <v>16</v>
      </c>
      <c r="M35" s="374"/>
    </row>
    <row r="36" spans="1:13" ht="15">
      <c r="A36" s="426"/>
      <c r="B36" s="349"/>
      <c r="C36" s="427"/>
      <c r="D36" s="427"/>
      <c r="E36" s="428" t="s">
        <v>163</v>
      </c>
      <c r="F36" s="349"/>
      <c r="G36" s="429"/>
      <c r="H36" s="430"/>
      <c r="I36" s="430"/>
      <c r="J36" s="427"/>
      <c r="K36" s="431"/>
      <c r="M36" s="374"/>
    </row>
    <row r="37" spans="1:13" s="378" customFormat="1" ht="15">
      <c r="A37" s="432"/>
      <c r="B37" s="354" t="s">
        <v>12</v>
      </c>
      <c r="C37" s="355"/>
      <c r="D37" s="398"/>
      <c r="E37" s="398"/>
      <c r="F37" s="399"/>
      <c r="G37" s="433"/>
      <c r="H37" s="434"/>
      <c r="I37" s="434"/>
      <c r="J37" s="434"/>
      <c r="K37" s="358"/>
      <c r="L37" s="373"/>
      <c r="M37" s="435"/>
    </row>
    <row r="38" spans="1:13" s="378" customFormat="1" ht="15">
      <c r="A38" s="360"/>
      <c r="B38" s="361"/>
      <c r="C38" s="362" t="s">
        <v>13</v>
      </c>
      <c r="D38" s="363"/>
      <c r="E38" s="363"/>
      <c r="F38" s="363"/>
      <c r="G38" s="364" t="s">
        <v>57</v>
      </c>
      <c r="H38" s="365">
        <f>MEDIAN(L39:L45)</f>
        <v>1</v>
      </c>
      <c r="I38" s="362" t="s">
        <v>56</v>
      </c>
      <c r="J38" s="363"/>
      <c r="K38" s="366"/>
      <c r="L38" s="436"/>
      <c r="M38" s="435"/>
    </row>
    <row r="39" spans="1:13" ht="15.75" customHeight="1">
      <c r="A39" s="367" t="s">
        <v>137</v>
      </c>
      <c r="B39" s="368"/>
      <c r="C39" s="369">
        <v>43013</v>
      </c>
      <c r="D39" s="370">
        <v>43019</v>
      </c>
      <c r="E39" s="370">
        <v>43020</v>
      </c>
      <c r="F39" s="331"/>
      <c r="G39" s="371">
        <v>17425000</v>
      </c>
      <c r="H39" s="338" t="s">
        <v>9</v>
      </c>
      <c r="I39" s="69" t="s">
        <v>165</v>
      </c>
      <c r="J39" s="338" t="s">
        <v>68</v>
      </c>
      <c r="K39" s="372"/>
      <c r="L39" s="373">
        <f>DAYS360(C39,D39)</f>
        <v>6</v>
      </c>
      <c r="M39" s="374"/>
    </row>
    <row r="40" spans="1:13" ht="15.75" customHeight="1">
      <c r="A40" s="367" t="s">
        <v>99</v>
      </c>
      <c r="B40" s="368"/>
      <c r="C40" s="369">
        <v>43013</v>
      </c>
      <c r="D40" s="370">
        <v>43020</v>
      </c>
      <c r="E40" s="370">
        <v>43021</v>
      </c>
      <c r="F40" s="331"/>
      <c r="G40" s="371">
        <v>35000000</v>
      </c>
      <c r="H40" s="338" t="s">
        <v>9</v>
      </c>
      <c r="I40" s="338" t="s">
        <v>110</v>
      </c>
      <c r="J40" s="338" t="s">
        <v>68</v>
      </c>
      <c r="K40" s="372"/>
      <c r="L40" s="373">
        <f aca="true" t="shared" si="0" ref="L40:L45">DAYS360(C40,D40)</f>
        <v>7</v>
      </c>
      <c r="M40" s="374"/>
    </row>
    <row r="41" spans="1:13" ht="15.75" customHeight="1">
      <c r="A41" s="367" t="s">
        <v>123</v>
      </c>
      <c r="B41" s="368"/>
      <c r="C41" s="369">
        <v>43014</v>
      </c>
      <c r="D41" s="370">
        <v>43021</v>
      </c>
      <c r="E41" s="370">
        <v>43022</v>
      </c>
      <c r="F41" s="331"/>
      <c r="G41" s="371">
        <v>34841000</v>
      </c>
      <c r="H41" s="338" t="s">
        <v>9</v>
      </c>
      <c r="I41" s="338" t="s">
        <v>136</v>
      </c>
      <c r="J41" s="338" t="s">
        <v>68</v>
      </c>
      <c r="K41" s="372"/>
      <c r="L41" s="373">
        <f t="shared" si="0"/>
        <v>7</v>
      </c>
      <c r="M41" s="374"/>
    </row>
    <row r="42" spans="1:13" ht="15.75" customHeight="1">
      <c r="A42" s="367" t="s">
        <v>138</v>
      </c>
      <c r="B42" s="368"/>
      <c r="C42" s="369">
        <v>43022</v>
      </c>
      <c r="D42" s="370">
        <v>43022</v>
      </c>
      <c r="E42" s="370">
        <v>43023</v>
      </c>
      <c r="F42" s="331"/>
      <c r="G42" s="371">
        <v>19500000</v>
      </c>
      <c r="H42" s="338" t="s">
        <v>9</v>
      </c>
      <c r="I42" s="338" t="s">
        <v>139</v>
      </c>
      <c r="J42" s="338" t="s">
        <v>84</v>
      </c>
      <c r="K42" s="372"/>
      <c r="L42" s="373">
        <f t="shared" si="0"/>
        <v>0</v>
      </c>
      <c r="M42" s="374"/>
    </row>
    <row r="43" spans="1:13" ht="15.75" customHeight="1">
      <c r="A43" s="367" t="s">
        <v>109</v>
      </c>
      <c r="B43" s="368"/>
      <c r="C43" s="369">
        <v>43023</v>
      </c>
      <c r="D43" s="370">
        <v>43024</v>
      </c>
      <c r="E43" s="370">
        <v>43025</v>
      </c>
      <c r="F43" s="331"/>
      <c r="G43" s="371">
        <v>12605000</v>
      </c>
      <c r="H43" s="338" t="s">
        <v>9</v>
      </c>
      <c r="I43" s="69" t="s">
        <v>166</v>
      </c>
      <c r="J43" s="338" t="s">
        <v>68</v>
      </c>
      <c r="K43" s="372"/>
      <c r="L43" s="373">
        <f t="shared" si="0"/>
        <v>1</v>
      </c>
      <c r="M43" s="374"/>
    </row>
    <row r="44" spans="1:13" ht="15.75" customHeight="1">
      <c r="A44" s="228" t="s">
        <v>167</v>
      </c>
      <c r="B44" s="368"/>
      <c r="C44" s="369">
        <v>43040</v>
      </c>
      <c r="D44" s="370">
        <v>43040</v>
      </c>
      <c r="E44" s="370">
        <v>43041</v>
      </c>
      <c r="F44" s="331"/>
      <c r="G44" s="371">
        <v>55000000</v>
      </c>
      <c r="H44" s="69" t="s">
        <v>9</v>
      </c>
      <c r="I44" s="69" t="s">
        <v>87</v>
      </c>
      <c r="J44" s="69" t="s">
        <v>94</v>
      </c>
      <c r="K44" s="372"/>
      <c r="L44" s="373">
        <f t="shared" si="0"/>
        <v>0</v>
      </c>
      <c r="M44" s="374"/>
    </row>
    <row r="45" spans="1:13" ht="15.75" customHeight="1">
      <c r="A45" s="228" t="s">
        <v>118</v>
      </c>
      <c r="B45" s="368"/>
      <c r="C45" s="369">
        <v>43044</v>
      </c>
      <c r="D45" s="370">
        <v>43044</v>
      </c>
      <c r="E45" s="370">
        <v>43046</v>
      </c>
      <c r="F45" s="331"/>
      <c r="G45" s="371">
        <v>59150000</v>
      </c>
      <c r="H45" s="69" t="s">
        <v>9</v>
      </c>
      <c r="I45" s="69" t="s">
        <v>11</v>
      </c>
      <c r="J45" s="69" t="s">
        <v>81</v>
      </c>
      <c r="K45" s="372"/>
      <c r="L45" s="373">
        <f t="shared" si="0"/>
        <v>0</v>
      </c>
      <c r="M45" s="374"/>
    </row>
    <row r="46" spans="1:13" ht="15">
      <c r="A46" s="360"/>
      <c r="B46" s="375"/>
      <c r="C46" s="362" t="s">
        <v>43</v>
      </c>
      <c r="D46" s="437"/>
      <c r="E46" s="363"/>
      <c r="F46" s="363"/>
      <c r="G46" s="364" t="s">
        <v>57</v>
      </c>
      <c r="H46" s="365">
        <f>MEDIAN(L47:L67)</f>
        <v>11</v>
      </c>
      <c r="I46" s="362" t="s">
        <v>56</v>
      </c>
      <c r="J46" s="363"/>
      <c r="K46" s="366"/>
      <c r="M46" s="374"/>
    </row>
    <row r="47" spans="1:13" ht="15">
      <c r="A47" s="367" t="s">
        <v>102</v>
      </c>
      <c r="B47" s="368"/>
      <c r="C47" s="369">
        <v>43005</v>
      </c>
      <c r="D47" s="370">
        <v>43018</v>
      </c>
      <c r="E47" s="370">
        <v>43019</v>
      </c>
      <c r="F47" s="331"/>
      <c r="G47" s="371">
        <v>25000000</v>
      </c>
      <c r="H47" s="338" t="s">
        <v>9</v>
      </c>
      <c r="I47" s="338" t="s">
        <v>142</v>
      </c>
      <c r="J47" s="338" t="s">
        <v>76</v>
      </c>
      <c r="K47" s="372"/>
      <c r="L47" s="373">
        <f>DAYS360(C47,D47)</f>
        <v>13</v>
      </c>
      <c r="M47" s="374"/>
    </row>
    <row r="48" spans="1:13" ht="15">
      <c r="A48" s="367" t="s">
        <v>111</v>
      </c>
      <c r="B48" s="368"/>
      <c r="C48" s="369">
        <v>43002</v>
      </c>
      <c r="D48" s="370">
        <v>43019</v>
      </c>
      <c r="E48" s="370">
        <v>43020</v>
      </c>
      <c r="F48" s="331"/>
      <c r="G48" s="371">
        <v>56586000</v>
      </c>
      <c r="H48" s="338" t="s">
        <v>9</v>
      </c>
      <c r="I48" s="338" t="s">
        <v>11</v>
      </c>
      <c r="J48" s="338" t="s">
        <v>69</v>
      </c>
      <c r="K48" s="372"/>
      <c r="L48" s="373">
        <f aca="true" t="shared" si="1" ref="L48:L67">DAYS360(C48,D48)</f>
        <v>17</v>
      </c>
      <c r="M48" s="374"/>
    </row>
    <row r="49" spans="1:13" ht="15">
      <c r="A49" s="367" t="s">
        <v>119</v>
      </c>
      <c r="B49" s="368"/>
      <c r="C49" s="369">
        <v>43008</v>
      </c>
      <c r="D49" s="370">
        <v>43020</v>
      </c>
      <c r="E49" s="370">
        <v>43021</v>
      </c>
      <c r="F49" s="331"/>
      <c r="G49" s="371">
        <v>31000000</v>
      </c>
      <c r="H49" s="338" t="s">
        <v>9</v>
      </c>
      <c r="I49" s="338" t="s">
        <v>87</v>
      </c>
      <c r="J49" s="338" t="s">
        <v>76</v>
      </c>
      <c r="K49" s="372"/>
      <c r="L49" s="373">
        <f t="shared" si="1"/>
        <v>12</v>
      </c>
      <c r="M49" s="374"/>
    </row>
    <row r="50" spans="1:13" ht="15">
      <c r="A50" s="367" t="s">
        <v>126</v>
      </c>
      <c r="B50" s="368"/>
      <c r="C50" s="369">
        <v>43010</v>
      </c>
      <c r="D50" s="370">
        <v>43021</v>
      </c>
      <c r="E50" s="370">
        <v>43022</v>
      </c>
      <c r="F50" s="331"/>
      <c r="G50" s="371">
        <v>33000000</v>
      </c>
      <c r="H50" s="338" t="s">
        <v>9</v>
      </c>
      <c r="I50" s="338" t="s">
        <v>11</v>
      </c>
      <c r="J50" s="338" t="s">
        <v>69</v>
      </c>
      <c r="K50" s="372"/>
      <c r="L50" s="373">
        <f t="shared" si="1"/>
        <v>11</v>
      </c>
      <c r="M50" s="374"/>
    </row>
    <row r="51" spans="1:13" ht="15">
      <c r="A51" s="367" t="s">
        <v>125</v>
      </c>
      <c r="B51" s="368"/>
      <c r="C51" s="369">
        <v>43010</v>
      </c>
      <c r="D51" s="370">
        <v>43021</v>
      </c>
      <c r="E51" s="370">
        <v>43022</v>
      </c>
      <c r="F51" s="331"/>
      <c r="G51" s="371">
        <v>53750000</v>
      </c>
      <c r="H51" s="338" t="s">
        <v>9</v>
      </c>
      <c r="I51" s="338" t="s">
        <v>11</v>
      </c>
      <c r="J51" s="338" t="s">
        <v>69</v>
      </c>
      <c r="K51" s="372"/>
      <c r="L51" s="373">
        <f t="shared" si="1"/>
        <v>11</v>
      </c>
      <c r="M51" s="374"/>
    </row>
    <row r="52" spans="1:13" ht="15">
      <c r="A52" s="367" t="s">
        <v>97</v>
      </c>
      <c r="B52" s="368"/>
      <c r="C52" s="369">
        <v>43011</v>
      </c>
      <c r="D52" s="370">
        <v>43022</v>
      </c>
      <c r="E52" s="370">
        <v>43023</v>
      </c>
      <c r="F52" s="331"/>
      <c r="G52" s="371">
        <v>27500000</v>
      </c>
      <c r="H52" s="338" t="s">
        <v>9</v>
      </c>
      <c r="I52" s="338" t="s">
        <v>11</v>
      </c>
      <c r="J52" s="338" t="s">
        <v>69</v>
      </c>
      <c r="K52" s="372"/>
      <c r="L52" s="373">
        <f t="shared" si="1"/>
        <v>11</v>
      </c>
      <c r="M52" s="374"/>
    </row>
    <row r="53" spans="1:13" ht="15">
      <c r="A53" s="367" t="s">
        <v>144</v>
      </c>
      <c r="B53" s="368"/>
      <c r="C53" s="369">
        <v>43012</v>
      </c>
      <c r="D53" s="370">
        <v>43023</v>
      </c>
      <c r="E53" s="370">
        <v>43024</v>
      </c>
      <c r="F53" s="331"/>
      <c r="G53" s="371">
        <v>20000000</v>
      </c>
      <c r="H53" s="338" t="s">
        <v>9</v>
      </c>
      <c r="I53" s="338" t="s">
        <v>145</v>
      </c>
      <c r="J53" s="338" t="s">
        <v>146</v>
      </c>
      <c r="K53" s="372"/>
      <c r="L53" s="373">
        <f t="shared" si="1"/>
        <v>11</v>
      </c>
      <c r="M53" s="374"/>
    </row>
    <row r="54" spans="1:13" ht="15">
      <c r="A54" s="367" t="s">
        <v>127</v>
      </c>
      <c r="B54" s="368"/>
      <c r="C54" s="369">
        <v>43012</v>
      </c>
      <c r="D54" s="370">
        <v>43024</v>
      </c>
      <c r="E54" s="370">
        <v>43025</v>
      </c>
      <c r="F54" s="331"/>
      <c r="G54" s="371">
        <v>46500000</v>
      </c>
      <c r="H54" s="338" t="s">
        <v>9</v>
      </c>
      <c r="I54" s="338" t="s">
        <v>141</v>
      </c>
      <c r="J54" s="338" t="s">
        <v>78</v>
      </c>
      <c r="K54" s="372"/>
      <c r="L54" s="373">
        <f t="shared" si="1"/>
        <v>12</v>
      </c>
      <c r="M54" s="374"/>
    </row>
    <row r="55" spans="1:13" ht="15">
      <c r="A55" s="367" t="s">
        <v>143</v>
      </c>
      <c r="B55" s="368"/>
      <c r="C55" s="369">
        <v>43010</v>
      </c>
      <c r="D55" s="370">
        <v>43024</v>
      </c>
      <c r="E55" s="370">
        <v>43025</v>
      </c>
      <c r="F55" s="331"/>
      <c r="G55" s="371">
        <v>37750000</v>
      </c>
      <c r="H55" s="338" t="s">
        <v>9</v>
      </c>
      <c r="I55" s="69" t="s">
        <v>87</v>
      </c>
      <c r="J55" s="338" t="s">
        <v>94</v>
      </c>
      <c r="K55" s="372"/>
      <c r="L55" s="373">
        <f t="shared" si="1"/>
        <v>14</v>
      </c>
      <c r="M55" s="374"/>
    </row>
    <row r="56" spans="1:13" ht="15">
      <c r="A56" s="367" t="s">
        <v>129</v>
      </c>
      <c r="B56" s="368"/>
      <c r="C56" s="369">
        <v>43013</v>
      </c>
      <c r="D56" s="370">
        <v>43025</v>
      </c>
      <c r="E56" s="370">
        <v>43026</v>
      </c>
      <c r="F56" s="331"/>
      <c r="G56" s="371">
        <v>32800000</v>
      </c>
      <c r="H56" s="338" t="s">
        <v>9</v>
      </c>
      <c r="I56" s="338" t="s">
        <v>106</v>
      </c>
      <c r="J56" s="69" t="s">
        <v>71</v>
      </c>
      <c r="K56" s="372"/>
      <c r="L56" s="373">
        <f t="shared" si="1"/>
        <v>12</v>
      </c>
      <c r="M56" s="374"/>
    </row>
    <row r="57" spans="1:13" ht="15">
      <c r="A57" s="228" t="s">
        <v>168</v>
      </c>
      <c r="B57" s="368"/>
      <c r="C57" s="369">
        <v>43016</v>
      </c>
      <c r="D57" s="370">
        <v>43025</v>
      </c>
      <c r="E57" s="370">
        <v>43026</v>
      </c>
      <c r="F57" s="331"/>
      <c r="G57" s="371">
        <v>55788000</v>
      </c>
      <c r="H57" s="69" t="s">
        <v>9</v>
      </c>
      <c r="I57" s="69" t="s">
        <v>11</v>
      </c>
      <c r="J57" s="69" t="s">
        <v>69</v>
      </c>
      <c r="K57" s="372"/>
      <c r="L57" s="373">
        <f t="shared" si="1"/>
        <v>9</v>
      </c>
      <c r="M57" s="374"/>
    </row>
    <row r="58" spans="1:13" ht="15">
      <c r="A58" s="367" t="s">
        <v>148</v>
      </c>
      <c r="B58" s="368"/>
      <c r="C58" s="369">
        <v>43017</v>
      </c>
      <c r="D58" s="370">
        <v>43026</v>
      </c>
      <c r="E58" s="370">
        <v>43027</v>
      </c>
      <c r="F58" s="331"/>
      <c r="G58" s="371">
        <v>69330000</v>
      </c>
      <c r="H58" s="338" t="s">
        <v>9</v>
      </c>
      <c r="I58" s="338" t="s">
        <v>11</v>
      </c>
      <c r="J58" s="338" t="s">
        <v>69</v>
      </c>
      <c r="K58" s="372"/>
      <c r="L58" s="373">
        <f t="shared" si="1"/>
        <v>9</v>
      </c>
      <c r="M58" s="374"/>
    </row>
    <row r="59" spans="1:13" ht="15">
      <c r="A59" s="367" t="s">
        <v>124</v>
      </c>
      <c r="B59" s="368"/>
      <c r="C59" s="369">
        <v>43017</v>
      </c>
      <c r="D59" s="370">
        <v>43026</v>
      </c>
      <c r="E59" s="370">
        <v>43027</v>
      </c>
      <c r="F59" s="331"/>
      <c r="G59" s="371">
        <v>45650000</v>
      </c>
      <c r="H59" s="338" t="s">
        <v>9</v>
      </c>
      <c r="I59" s="338" t="s">
        <v>11</v>
      </c>
      <c r="J59" s="338" t="s">
        <v>69</v>
      </c>
      <c r="K59" s="372"/>
      <c r="L59" s="373">
        <f t="shared" si="1"/>
        <v>9</v>
      </c>
      <c r="M59" s="374"/>
    </row>
    <row r="60" spans="1:13" ht="15">
      <c r="A60" s="367" t="s">
        <v>151</v>
      </c>
      <c r="B60" s="368"/>
      <c r="C60" s="369">
        <v>43020</v>
      </c>
      <c r="D60" s="370">
        <v>43027</v>
      </c>
      <c r="E60" s="370">
        <v>43028</v>
      </c>
      <c r="F60" s="331"/>
      <c r="G60" s="371">
        <v>68250000</v>
      </c>
      <c r="H60" s="338" t="s">
        <v>9</v>
      </c>
      <c r="I60" s="338" t="s">
        <v>11</v>
      </c>
      <c r="J60" s="338" t="s">
        <v>69</v>
      </c>
      <c r="K60" s="372"/>
      <c r="L60" s="373">
        <f t="shared" si="1"/>
        <v>7</v>
      </c>
      <c r="M60" s="374"/>
    </row>
    <row r="61" spans="1:13" ht="15">
      <c r="A61" s="367" t="s">
        <v>149</v>
      </c>
      <c r="B61" s="368"/>
      <c r="C61" s="369">
        <v>43018</v>
      </c>
      <c r="D61" s="370">
        <v>43028</v>
      </c>
      <c r="E61" s="370">
        <v>43029</v>
      </c>
      <c r="F61" s="331"/>
      <c r="G61" s="371">
        <v>22200000</v>
      </c>
      <c r="H61" s="338" t="s">
        <v>9</v>
      </c>
      <c r="I61" s="69" t="s">
        <v>91</v>
      </c>
      <c r="J61" s="338" t="s">
        <v>78</v>
      </c>
      <c r="K61" s="372"/>
      <c r="L61" s="373">
        <f t="shared" si="1"/>
        <v>10</v>
      </c>
      <c r="M61" s="374"/>
    </row>
    <row r="62" spans="1:13" ht="15">
      <c r="A62" s="228" t="s">
        <v>169</v>
      </c>
      <c r="B62" s="368"/>
      <c r="C62" s="369">
        <v>43020</v>
      </c>
      <c r="D62" s="370">
        <v>43029</v>
      </c>
      <c r="E62" s="370">
        <v>43030</v>
      </c>
      <c r="F62" s="331"/>
      <c r="G62" s="371">
        <v>33000000</v>
      </c>
      <c r="H62" s="69" t="s">
        <v>9</v>
      </c>
      <c r="I62" s="69" t="s">
        <v>11</v>
      </c>
      <c r="J62" s="69" t="s">
        <v>71</v>
      </c>
      <c r="K62" s="372"/>
      <c r="L62" s="373">
        <f t="shared" si="1"/>
        <v>9</v>
      </c>
      <c r="M62" s="374"/>
    </row>
    <row r="63" spans="1:13" ht="15">
      <c r="A63" s="228" t="s">
        <v>170</v>
      </c>
      <c r="B63" s="368"/>
      <c r="C63" s="369">
        <v>43016</v>
      </c>
      <c r="D63" s="370">
        <v>43029</v>
      </c>
      <c r="E63" s="370">
        <v>43030</v>
      </c>
      <c r="F63" s="331"/>
      <c r="G63" s="371">
        <v>28250000</v>
      </c>
      <c r="H63" s="69" t="s">
        <v>9</v>
      </c>
      <c r="I63" s="69" t="s">
        <v>11</v>
      </c>
      <c r="J63" s="69" t="s">
        <v>69</v>
      </c>
      <c r="K63" s="372"/>
      <c r="L63" s="373">
        <f t="shared" si="1"/>
        <v>13</v>
      </c>
      <c r="M63" s="374"/>
    </row>
    <row r="64" spans="1:13" ht="15">
      <c r="A64" s="228" t="s">
        <v>171</v>
      </c>
      <c r="B64" s="368"/>
      <c r="C64" s="369">
        <v>43021</v>
      </c>
      <c r="D64" s="370">
        <v>43030</v>
      </c>
      <c r="E64" s="370">
        <v>43031</v>
      </c>
      <c r="F64" s="331"/>
      <c r="G64" s="371">
        <v>50800000</v>
      </c>
      <c r="H64" s="69" t="s">
        <v>9</v>
      </c>
      <c r="I64" s="69" t="s">
        <v>11</v>
      </c>
      <c r="J64" s="69" t="s">
        <v>71</v>
      </c>
      <c r="K64" s="372"/>
      <c r="L64" s="373">
        <f t="shared" si="1"/>
        <v>9</v>
      </c>
      <c r="M64" s="374"/>
    </row>
    <row r="65" spans="1:13" ht="15">
      <c r="A65" s="228" t="s">
        <v>172</v>
      </c>
      <c r="B65" s="368"/>
      <c r="C65" s="369">
        <v>43022</v>
      </c>
      <c r="D65" s="370">
        <v>43031</v>
      </c>
      <c r="E65" s="370">
        <v>43032</v>
      </c>
      <c r="F65" s="331"/>
      <c r="G65" s="371">
        <v>20000000</v>
      </c>
      <c r="H65" s="69" t="s">
        <v>9</v>
      </c>
      <c r="I65" s="69" t="s">
        <v>91</v>
      </c>
      <c r="J65" s="69" t="s">
        <v>68</v>
      </c>
      <c r="K65" s="372"/>
      <c r="L65" s="373">
        <f t="shared" si="1"/>
        <v>9</v>
      </c>
      <c r="M65" s="374"/>
    </row>
    <row r="66" spans="1:13" ht="15">
      <c r="A66" s="228" t="s">
        <v>173</v>
      </c>
      <c r="B66" s="368"/>
      <c r="C66" s="369">
        <v>43024</v>
      </c>
      <c r="D66" s="370">
        <v>43032</v>
      </c>
      <c r="E66" s="370">
        <v>43033</v>
      </c>
      <c r="F66" s="331"/>
      <c r="G66" s="371">
        <v>40000000</v>
      </c>
      <c r="H66" s="69" t="s">
        <v>9</v>
      </c>
      <c r="I66" s="69" t="s">
        <v>11</v>
      </c>
      <c r="J66" s="69" t="s">
        <v>71</v>
      </c>
      <c r="K66" s="372"/>
      <c r="L66" s="373">
        <f t="shared" si="1"/>
        <v>8</v>
      </c>
      <c r="M66" s="374"/>
    </row>
    <row r="67" spans="1:13" ht="15">
      <c r="A67" s="228" t="s">
        <v>174</v>
      </c>
      <c r="B67" s="368"/>
      <c r="C67" s="369">
        <v>43028</v>
      </c>
      <c r="D67" s="370">
        <v>43032</v>
      </c>
      <c r="E67" s="370">
        <v>43033</v>
      </c>
      <c r="F67" s="331"/>
      <c r="G67" s="371">
        <v>45120000</v>
      </c>
      <c r="H67" s="69" t="s">
        <v>9</v>
      </c>
      <c r="I67" s="69" t="s">
        <v>11</v>
      </c>
      <c r="J67" s="69" t="s">
        <v>71</v>
      </c>
      <c r="K67" s="372"/>
      <c r="L67" s="373">
        <f t="shared" si="1"/>
        <v>4</v>
      </c>
      <c r="M67" s="374"/>
    </row>
    <row r="68" spans="1:13" ht="14.25" customHeight="1">
      <c r="A68" s="360"/>
      <c r="B68" s="375"/>
      <c r="C68" s="362" t="s">
        <v>67</v>
      </c>
      <c r="D68" s="363"/>
      <c r="E68" s="363"/>
      <c r="F68" s="363"/>
      <c r="G68" s="364" t="s">
        <v>57</v>
      </c>
      <c r="H68" s="365">
        <f>MEDIAN(L69:L73)</f>
        <v>5</v>
      </c>
      <c r="I68" s="362" t="s">
        <v>56</v>
      </c>
      <c r="J68" s="363"/>
      <c r="K68" s="366"/>
      <c r="M68" s="374"/>
    </row>
    <row r="69" spans="1:13" ht="15">
      <c r="A69" s="367" t="s">
        <v>99</v>
      </c>
      <c r="B69" s="368"/>
      <c r="C69" s="369">
        <v>43013</v>
      </c>
      <c r="D69" s="370">
        <v>43014</v>
      </c>
      <c r="E69" s="370">
        <v>43020</v>
      </c>
      <c r="F69" s="331"/>
      <c r="G69" s="371">
        <v>30000000</v>
      </c>
      <c r="H69" s="338" t="s">
        <v>9</v>
      </c>
      <c r="I69" s="338" t="s">
        <v>110</v>
      </c>
      <c r="J69" s="338" t="s">
        <v>68</v>
      </c>
      <c r="K69" s="372"/>
      <c r="L69" s="373">
        <f>DAYS360(C69,D69)</f>
        <v>1</v>
      </c>
      <c r="M69" s="374"/>
    </row>
    <row r="70" spans="1:13" ht="15">
      <c r="A70" s="367" t="s">
        <v>128</v>
      </c>
      <c r="B70" s="368"/>
      <c r="C70" s="369">
        <v>43006</v>
      </c>
      <c r="D70" s="370">
        <v>43020</v>
      </c>
      <c r="E70" s="370">
        <v>43023</v>
      </c>
      <c r="F70" s="331"/>
      <c r="G70" s="371">
        <v>50300000</v>
      </c>
      <c r="H70" s="338" t="s">
        <v>9</v>
      </c>
      <c r="I70" s="338" t="s">
        <v>92</v>
      </c>
      <c r="J70" s="338" t="s">
        <v>86</v>
      </c>
      <c r="K70" s="372"/>
      <c r="L70" s="373">
        <f>DAYS360(C70,D70)</f>
        <v>14</v>
      </c>
      <c r="M70" s="374"/>
    </row>
    <row r="71" spans="1:13" ht="15">
      <c r="A71" s="367" t="s">
        <v>143</v>
      </c>
      <c r="B71" s="368"/>
      <c r="C71" s="369">
        <v>43010</v>
      </c>
      <c r="D71" s="370">
        <v>43023</v>
      </c>
      <c r="E71" s="370">
        <v>43024</v>
      </c>
      <c r="F71" s="331"/>
      <c r="G71" s="371">
        <v>20000000</v>
      </c>
      <c r="H71" s="338" t="s">
        <v>9</v>
      </c>
      <c r="I71" s="69" t="s">
        <v>87</v>
      </c>
      <c r="J71" s="338" t="s">
        <v>94</v>
      </c>
      <c r="K71" s="372"/>
      <c r="L71" s="373">
        <f>DAYS360(C71,D71)</f>
        <v>13</v>
      </c>
      <c r="M71" s="374"/>
    </row>
    <row r="72" spans="1:13" ht="15">
      <c r="A72" s="228" t="s">
        <v>175</v>
      </c>
      <c r="B72" s="368"/>
      <c r="C72" s="369">
        <v>43023</v>
      </c>
      <c r="D72" s="370">
        <v>43025</v>
      </c>
      <c r="E72" s="370">
        <v>43029</v>
      </c>
      <c r="F72" s="331"/>
      <c r="G72" s="371">
        <v>60000000</v>
      </c>
      <c r="H72" s="69" t="s">
        <v>9</v>
      </c>
      <c r="I72" s="69" t="s">
        <v>11</v>
      </c>
      <c r="J72" s="69" t="s">
        <v>81</v>
      </c>
      <c r="K72" s="372"/>
      <c r="L72" s="373">
        <f>DAYS360(C72,D72)</f>
        <v>2</v>
      </c>
      <c r="M72" s="374"/>
    </row>
    <row r="73" spans="1:13" ht="15">
      <c r="A73" s="228" t="s">
        <v>176</v>
      </c>
      <c r="B73" s="368"/>
      <c r="C73" s="369">
        <v>43024</v>
      </c>
      <c r="D73" s="370">
        <v>43029</v>
      </c>
      <c r="E73" s="370">
        <v>43031</v>
      </c>
      <c r="F73" s="331"/>
      <c r="G73" s="371">
        <v>32714000</v>
      </c>
      <c r="H73" s="69" t="s">
        <v>9</v>
      </c>
      <c r="I73" s="69" t="s">
        <v>177</v>
      </c>
      <c r="J73" s="69" t="s">
        <v>178</v>
      </c>
      <c r="K73" s="372"/>
      <c r="L73" s="373">
        <f>DAYS360(C73,D73)</f>
        <v>5</v>
      </c>
      <c r="M73" s="374"/>
    </row>
    <row r="74" spans="1:13" ht="15">
      <c r="A74" s="360"/>
      <c r="B74" s="375"/>
      <c r="C74" s="362" t="s">
        <v>17</v>
      </c>
      <c r="D74" s="363"/>
      <c r="E74" s="363"/>
      <c r="F74" s="363"/>
      <c r="G74" s="364" t="s">
        <v>57</v>
      </c>
      <c r="H74" s="376" t="s">
        <v>66</v>
      </c>
      <c r="I74" s="362" t="s">
        <v>56</v>
      </c>
      <c r="J74" s="363"/>
      <c r="K74" s="366"/>
      <c r="M74" s="374"/>
    </row>
    <row r="75" spans="1:13" ht="15">
      <c r="A75" s="402" t="s">
        <v>66</v>
      </c>
      <c r="K75" s="372"/>
      <c r="M75" s="374"/>
    </row>
    <row r="76" spans="1:13" ht="15">
      <c r="A76" s="360"/>
      <c r="B76" s="375"/>
      <c r="C76" s="362" t="s">
        <v>79</v>
      </c>
      <c r="D76" s="363"/>
      <c r="E76" s="363"/>
      <c r="F76" s="363"/>
      <c r="G76" s="364" t="s">
        <v>57</v>
      </c>
      <c r="H76" s="365">
        <f>MEDIAN(L77:L82)</f>
        <v>2.5</v>
      </c>
      <c r="I76" s="362" t="s">
        <v>56</v>
      </c>
      <c r="J76" s="363"/>
      <c r="K76" s="366"/>
      <c r="M76" s="374"/>
    </row>
    <row r="77" spans="1:12" ht="15">
      <c r="A77" s="367" t="s">
        <v>137</v>
      </c>
      <c r="B77" s="380"/>
      <c r="C77" s="381">
        <v>43013</v>
      </c>
      <c r="D77" s="370">
        <v>43018</v>
      </c>
      <c r="E77" s="370">
        <v>43019</v>
      </c>
      <c r="F77" s="331"/>
      <c r="G77" s="371">
        <v>30000000</v>
      </c>
      <c r="H77" s="338" t="s">
        <v>9</v>
      </c>
      <c r="I77" s="69" t="s">
        <v>165</v>
      </c>
      <c r="J77" s="338" t="s">
        <v>68</v>
      </c>
      <c r="K77" s="372"/>
      <c r="L77" s="373">
        <f aca="true" t="shared" si="2" ref="L77:L82">DAYS360(C77,D77)</f>
        <v>5</v>
      </c>
    </row>
    <row r="78" spans="1:12" ht="15">
      <c r="A78" s="367" t="s">
        <v>123</v>
      </c>
      <c r="B78" s="380"/>
      <c r="C78" s="381">
        <v>43014</v>
      </c>
      <c r="D78" s="370">
        <v>43019</v>
      </c>
      <c r="E78" s="370">
        <v>43020</v>
      </c>
      <c r="F78" s="331"/>
      <c r="G78" s="371">
        <v>25000000</v>
      </c>
      <c r="H78" s="338" t="s">
        <v>9</v>
      </c>
      <c r="I78" s="338" t="s">
        <v>136</v>
      </c>
      <c r="J78" s="338" t="s">
        <v>68</v>
      </c>
      <c r="K78" s="372"/>
      <c r="L78" s="373">
        <f t="shared" si="2"/>
        <v>5</v>
      </c>
    </row>
    <row r="79" spans="1:12" ht="15">
      <c r="A79" s="367" t="s">
        <v>149</v>
      </c>
      <c r="B79" s="380"/>
      <c r="C79" s="381">
        <v>43018</v>
      </c>
      <c r="D79" s="370">
        <v>43019</v>
      </c>
      <c r="E79" s="370">
        <v>43020</v>
      </c>
      <c r="F79" s="331"/>
      <c r="G79" s="371">
        <v>22500000</v>
      </c>
      <c r="H79" s="338" t="s">
        <v>9</v>
      </c>
      <c r="I79" s="338" t="s">
        <v>150</v>
      </c>
      <c r="J79" s="338" t="s">
        <v>78</v>
      </c>
      <c r="K79" s="372"/>
      <c r="L79" s="373">
        <f t="shared" si="2"/>
        <v>1</v>
      </c>
    </row>
    <row r="80" spans="1:12" ht="15">
      <c r="A80" s="228" t="s">
        <v>170</v>
      </c>
      <c r="B80" s="380"/>
      <c r="C80" s="381">
        <v>43016</v>
      </c>
      <c r="D80" s="370">
        <v>43020</v>
      </c>
      <c r="E80" s="370">
        <v>43022</v>
      </c>
      <c r="F80" s="331"/>
      <c r="G80" s="371">
        <v>30000000</v>
      </c>
      <c r="H80" s="69" t="s">
        <v>9</v>
      </c>
      <c r="I80" s="69" t="s">
        <v>11</v>
      </c>
      <c r="J80" s="69" t="s">
        <v>69</v>
      </c>
      <c r="K80" s="372"/>
      <c r="L80" s="373">
        <f t="shared" si="2"/>
        <v>4</v>
      </c>
    </row>
    <row r="81" spans="1:12" ht="15">
      <c r="A81" s="228" t="s">
        <v>172</v>
      </c>
      <c r="B81" s="380"/>
      <c r="C81" s="381">
        <v>43022</v>
      </c>
      <c r="D81" s="370">
        <v>43022</v>
      </c>
      <c r="E81" s="370">
        <v>43023</v>
      </c>
      <c r="F81" s="331"/>
      <c r="G81" s="371">
        <v>21000000</v>
      </c>
      <c r="H81" s="69" t="s">
        <v>9</v>
      </c>
      <c r="I81" s="69" t="s">
        <v>91</v>
      </c>
      <c r="J81" s="69" t="s">
        <v>68</v>
      </c>
      <c r="K81" s="372"/>
      <c r="L81" s="373">
        <f t="shared" si="2"/>
        <v>0</v>
      </c>
    </row>
    <row r="82" spans="1:12" ht="15">
      <c r="A82" s="228" t="s">
        <v>173</v>
      </c>
      <c r="B82" s="380"/>
      <c r="C82" s="381">
        <v>43024</v>
      </c>
      <c r="D82" s="370">
        <v>43025</v>
      </c>
      <c r="E82" s="370">
        <v>43026</v>
      </c>
      <c r="F82" s="331"/>
      <c r="G82" s="371">
        <v>20000000</v>
      </c>
      <c r="H82" s="69" t="s">
        <v>9</v>
      </c>
      <c r="I82" s="69" t="s">
        <v>11</v>
      </c>
      <c r="J82" s="69" t="s">
        <v>71</v>
      </c>
      <c r="K82" s="372"/>
      <c r="L82" s="373">
        <f t="shared" si="2"/>
        <v>1</v>
      </c>
    </row>
    <row r="83" spans="1:13" ht="15">
      <c r="A83" s="360"/>
      <c r="B83" s="375"/>
      <c r="C83" s="362" t="s">
        <v>19</v>
      </c>
      <c r="D83" s="363"/>
      <c r="E83" s="363"/>
      <c r="F83" s="363"/>
      <c r="G83" s="364" t="s">
        <v>57</v>
      </c>
      <c r="H83" s="376" t="s">
        <v>66</v>
      </c>
      <c r="I83" s="362" t="s">
        <v>56</v>
      </c>
      <c r="J83" s="363"/>
      <c r="K83" s="366"/>
      <c r="M83" s="374"/>
    </row>
    <row r="84" spans="1:13" ht="15">
      <c r="A84" s="402" t="s">
        <v>66</v>
      </c>
      <c r="B84" s="356"/>
      <c r="C84" s="356"/>
      <c r="D84" s="337"/>
      <c r="E84" s="338"/>
      <c r="F84" s="356"/>
      <c r="G84" s="371"/>
      <c r="H84" s="338"/>
      <c r="I84" s="338"/>
      <c r="J84" s="438"/>
      <c r="K84" s="358"/>
      <c r="M84" s="374"/>
    </row>
    <row r="85" spans="1:13" ht="15">
      <c r="A85" s="402"/>
      <c r="B85" s="356"/>
      <c r="C85" s="356"/>
      <c r="D85" s="337"/>
      <c r="E85" s="338"/>
      <c r="F85" s="356"/>
      <c r="G85" s="371"/>
      <c r="H85" s="338"/>
      <c r="I85" s="338"/>
      <c r="J85" s="438"/>
      <c r="K85" s="358"/>
      <c r="M85" s="374"/>
    </row>
    <row r="86" spans="1:13" ht="15">
      <c r="A86" s="353"/>
      <c r="B86" s="356"/>
      <c r="C86" s="383" t="s">
        <v>10</v>
      </c>
      <c r="D86" s="384"/>
      <c r="E86" s="384"/>
      <c r="F86" s="385">
        <f>SUM(F39:F84)</f>
        <v>0</v>
      </c>
      <c r="G86" s="386">
        <f>SUM(G38:G82)</f>
        <v>1417309000</v>
      </c>
      <c r="H86" s="338"/>
      <c r="I86" s="439"/>
      <c r="J86" s="438"/>
      <c r="K86" s="358"/>
      <c r="M86" s="374"/>
    </row>
    <row r="87" spans="1:13" ht="15">
      <c r="A87" s="420" t="s">
        <v>18</v>
      </c>
      <c r="B87" s="421"/>
      <c r="C87" s="422"/>
      <c r="D87" s="422"/>
      <c r="E87" s="422"/>
      <c r="F87" s="421"/>
      <c r="G87" s="423"/>
      <c r="H87" s="424"/>
      <c r="I87" s="424"/>
      <c r="J87" s="422"/>
      <c r="K87" s="425" t="s">
        <v>18</v>
      </c>
      <c r="M87" s="374"/>
    </row>
    <row r="88" spans="1:13" ht="15">
      <c r="A88" s="426"/>
      <c r="B88" s="349"/>
      <c r="C88" s="427"/>
      <c r="D88" s="427"/>
      <c r="E88" s="428" t="str">
        <f>E36</f>
        <v>WILLIAMS BRAZIL SUGAR LINE UP EDITION 11.10.2017</v>
      </c>
      <c r="F88" s="349"/>
      <c r="G88" s="429"/>
      <c r="H88" s="430"/>
      <c r="I88" s="430"/>
      <c r="J88" s="427"/>
      <c r="K88" s="431"/>
      <c r="M88" s="374"/>
    </row>
    <row r="89" spans="1:13" ht="15">
      <c r="A89" s="432"/>
      <c r="B89" s="354" t="s">
        <v>41</v>
      </c>
      <c r="C89" s="355"/>
      <c r="D89" s="398"/>
      <c r="E89" s="398"/>
      <c r="F89" s="399"/>
      <c r="G89" s="433"/>
      <c r="H89" s="434"/>
      <c r="I89" s="434"/>
      <c r="J89" s="434"/>
      <c r="K89" s="358"/>
      <c r="M89" s="374"/>
    </row>
    <row r="90" spans="1:13" ht="15" customHeight="1">
      <c r="A90" s="360"/>
      <c r="B90" s="361"/>
      <c r="C90" s="362" t="s">
        <v>20</v>
      </c>
      <c r="D90" s="363"/>
      <c r="E90" s="363"/>
      <c r="F90" s="363"/>
      <c r="G90" s="364" t="s">
        <v>57</v>
      </c>
      <c r="H90" s="376">
        <f>MEDIAN(L91:L92)</f>
        <v>0.5</v>
      </c>
      <c r="I90" s="362" t="s">
        <v>56</v>
      </c>
      <c r="J90" s="363"/>
      <c r="K90" s="366"/>
      <c r="M90" s="374"/>
    </row>
    <row r="91" spans="1:13" ht="15" customHeight="1">
      <c r="A91" s="353" t="s">
        <v>155</v>
      </c>
      <c r="C91" s="381">
        <v>43014</v>
      </c>
      <c r="D91" s="370">
        <v>43015</v>
      </c>
      <c r="E91" s="370">
        <v>43019</v>
      </c>
      <c r="F91" s="395"/>
      <c r="G91" s="395">
        <v>46770000</v>
      </c>
      <c r="H91" s="434" t="s">
        <v>9</v>
      </c>
      <c r="I91" s="338" t="s">
        <v>156</v>
      </c>
      <c r="J91" s="392" t="s">
        <v>78</v>
      </c>
      <c r="K91" s="401"/>
      <c r="L91" s="373">
        <f>DAYS360(C91,D91)</f>
        <v>1</v>
      </c>
      <c r="M91" s="374"/>
    </row>
    <row r="92" spans="1:13" ht="15" customHeight="1">
      <c r="A92" s="113" t="s">
        <v>179</v>
      </c>
      <c r="C92" s="381">
        <v>43021</v>
      </c>
      <c r="D92" s="370">
        <v>43021</v>
      </c>
      <c r="E92" s="370">
        <v>43023</v>
      </c>
      <c r="F92" s="395"/>
      <c r="G92" s="395">
        <v>30000000</v>
      </c>
      <c r="H92" s="17" t="s">
        <v>9</v>
      </c>
      <c r="I92" s="69" t="s">
        <v>85</v>
      </c>
      <c r="J92" s="392" t="s">
        <v>76</v>
      </c>
      <c r="K92" s="401"/>
      <c r="L92" s="373">
        <f>DAYS360(C92,D92)</f>
        <v>0</v>
      </c>
      <c r="M92" s="374"/>
    </row>
    <row r="93" spans="1:13" ht="15" customHeight="1">
      <c r="A93" s="360"/>
      <c r="B93" s="375"/>
      <c r="C93" s="362" t="s">
        <v>47</v>
      </c>
      <c r="D93" s="363"/>
      <c r="E93" s="363"/>
      <c r="F93" s="363"/>
      <c r="G93" s="364" t="s">
        <v>57</v>
      </c>
      <c r="H93" s="376" t="s">
        <v>66</v>
      </c>
      <c r="I93" s="362" t="s">
        <v>56</v>
      </c>
      <c r="J93" s="363"/>
      <c r="K93" s="366"/>
      <c r="M93" s="374"/>
    </row>
    <row r="94" spans="1:13" ht="15" customHeight="1">
      <c r="A94" s="402" t="s">
        <v>66</v>
      </c>
      <c r="K94" s="401"/>
      <c r="M94" s="374"/>
    </row>
    <row r="95" spans="1:13" ht="15">
      <c r="A95" s="360"/>
      <c r="B95" s="375"/>
      <c r="C95" s="362" t="s">
        <v>21</v>
      </c>
      <c r="D95" s="363"/>
      <c r="E95" s="363"/>
      <c r="F95" s="363"/>
      <c r="G95" s="364" t="s">
        <v>57</v>
      </c>
      <c r="H95" s="376">
        <f>MEDIAN(L96:L99)</f>
        <v>2</v>
      </c>
      <c r="I95" s="362" t="s">
        <v>56</v>
      </c>
      <c r="J95" s="363"/>
      <c r="K95" s="366"/>
      <c r="M95" s="374"/>
    </row>
    <row r="96" spans="1:13" ht="15" customHeight="1">
      <c r="A96" s="367" t="s">
        <v>158</v>
      </c>
      <c r="C96" s="381">
        <v>43017</v>
      </c>
      <c r="D96" s="370">
        <v>43018</v>
      </c>
      <c r="E96" s="370">
        <v>43019</v>
      </c>
      <c r="F96" s="395"/>
      <c r="G96" s="395">
        <v>33000000</v>
      </c>
      <c r="H96" s="434" t="s">
        <v>9</v>
      </c>
      <c r="I96" s="392" t="s">
        <v>160</v>
      </c>
      <c r="J96" s="338" t="s">
        <v>15</v>
      </c>
      <c r="K96" s="401"/>
      <c r="L96" s="373">
        <f>DAYS360(C96,D96)</f>
        <v>1</v>
      </c>
      <c r="M96" s="374"/>
    </row>
    <row r="97" spans="1:13" ht="15" customHeight="1">
      <c r="A97" s="367" t="s">
        <v>159</v>
      </c>
      <c r="C97" s="381">
        <v>43018</v>
      </c>
      <c r="D97" s="370">
        <v>43020</v>
      </c>
      <c r="E97" s="370">
        <v>43022</v>
      </c>
      <c r="F97" s="395"/>
      <c r="G97" s="395">
        <v>42350000</v>
      </c>
      <c r="H97" s="434" t="s">
        <v>9</v>
      </c>
      <c r="I97" s="392" t="s">
        <v>82</v>
      </c>
      <c r="J97" s="338" t="s">
        <v>68</v>
      </c>
      <c r="K97" s="401"/>
      <c r="L97" s="373">
        <f>DAYS360(C97,D97)</f>
        <v>2</v>
      </c>
      <c r="M97" s="374"/>
    </row>
    <row r="98" spans="1:13" ht="15" customHeight="1">
      <c r="A98" s="367" t="s">
        <v>161</v>
      </c>
      <c r="C98" s="381">
        <v>43020</v>
      </c>
      <c r="D98" s="370">
        <v>43022</v>
      </c>
      <c r="E98" s="370">
        <v>43024</v>
      </c>
      <c r="F98" s="395"/>
      <c r="G98" s="395">
        <v>40000000</v>
      </c>
      <c r="H98" s="434" t="s">
        <v>9</v>
      </c>
      <c r="I98" s="392" t="s">
        <v>180</v>
      </c>
      <c r="J98" s="69" t="s">
        <v>181</v>
      </c>
      <c r="K98" s="401"/>
      <c r="L98" s="373">
        <f>DAYS360(C98,D98)</f>
        <v>2</v>
      </c>
      <c r="M98" s="374"/>
    </row>
    <row r="99" spans="1:13" ht="15" customHeight="1">
      <c r="A99" s="228" t="s">
        <v>176</v>
      </c>
      <c r="C99" s="381">
        <v>43021</v>
      </c>
      <c r="D99" s="370">
        <v>43024</v>
      </c>
      <c r="E99" s="370">
        <v>43025</v>
      </c>
      <c r="F99" s="395"/>
      <c r="G99" s="395">
        <v>26986000</v>
      </c>
      <c r="H99" s="17" t="s">
        <v>9</v>
      </c>
      <c r="I99" s="392" t="s">
        <v>131</v>
      </c>
      <c r="J99" s="69" t="s">
        <v>178</v>
      </c>
      <c r="K99" s="401"/>
      <c r="L99" s="373">
        <f>DAYS360(C99,D99)</f>
        <v>3</v>
      </c>
      <c r="M99" s="374"/>
    </row>
    <row r="100" spans="1:13" ht="13.5" customHeight="1">
      <c r="A100" s="360"/>
      <c r="B100" s="375"/>
      <c r="C100" s="362" t="s">
        <v>42</v>
      </c>
      <c r="D100" s="363"/>
      <c r="E100" s="363"/>
      <c r="F100" s="363"/>
      <c r="G100" s="364" t="s">
        <v>57</v>
      </c>
      <c r="H100" s="242" t="s">
        <v>66</v>
      </c>
      <c r="I100" s="362" t="s">
        <v>56</v>
      </c>
      <c r="J100" s="363"/>
      <c r="K100" s="366"/>
      <c r="M100" s="374"/>
    </row>
    <row r="101" spans="1:13" ht="15" customHeight="1">
      <c r="A101" s="402" t="s">
        <v>66</v>
      </c>
      <c r="K101" s="401"/>
      <c r="M101" s="374"/>
    </row>
    <row r="102" spans="1:13" ht="15">
      <c r="A102" s="360"/>
      <c r="B102" s="375"/>
      <c r="C102" s="362" t="s">
        <v>49</v>
      </c>
      <c r="D102" s="363"/>
      <c r="E102" s="363"/>
      <c r="F102" s="363"/>
      <c r="G102" s="364" t="s">
        <v>57</v>
      </c>
      <c r="H102" s="376" t="s">
        <v>66</v>
      </c>
      <c r="I102" s="362" t="s">
        <v>56</v>
      </c>
      <c r="J102" s="363"/>
      <c r="K102" s="366"/>
      <c r="M102" s="374"/>
    </row>
    <row r="103" spans="1:13" ht="15" customHeight="1">
      <c r="A103" s="402" t="s">
        <v>66</v>
      </c>
      <c r="K103" s="401"/>
      <c r="M103" s="374"/>
    </row>
    <row r="104" spans="1:13" ht="15">
      <c r="A104" s="360"/>
      <c r="B104" s="375"/>
      <c r="C104" s="362" t="s">
        <v>35</v>
      </c>
      <c r="D104" s="363"/>
      <c r="E104" s="363"/>
      <c r="F104" s="363"/>
      <c r="G104" s="364" t="s">
        <v>57</v>
      </c>
      <c r="H104" s="376" t="s">
        <v>66</v>
      </c>
      <c r="I104" s="362" t="s">
        <v>56</v>
      </c>
      <c r="J104" s="363"/>
      <c r="K104" s="366"/>
      <c r="M104" s="374"/>
    </row>
    <row r="105" spans="1:13" ht="15" customHeight="1">
      <c r="A105" s="402" t="s">
        <v>66</v>
      </c>
      <c r="K105" s="401"/>
      <c r="M105" s="374"/>
    </row>
    <row r="106" spans="1:13" ht="15" customHeight="1">
      <c r="A106" s="360"/>
      <c r="B106" s="375"/>
      <c r="C106" s="362" t="s">
        <v>23</v>
      </c>
      <c r="D106" s="363"/>
      <c r="E106" s="363"/>
      <c r="F106" s="363"/>
      <c r="G106" s="364" t="s">
        <v>57</v>
      </c>
      <c r="H106" s="376" t="s">
        <v>66</v>
      </c>
      <c r="I106" s="362" t="s">
        <v>56</v>
      </c>
      <c r="J106" s="363"/>
      <c r="K106" s="366"/>
      <c r="M106" s="374"/>
    </row>
    <row r="107" spans="1:13" ht="15" customHeight="1">
      <c r="A107" s="402" t="s">
        <v>66</v>
      </c>
      <c r="K107" s="401"/>
      <c r="M107" s="374"/>
    </row>
    <row r="108" spans="1:13" ht="15">
      <c r="A108" s="353"/>
      <c r="B108" s="440"/>
      <c r="C108" s="441"/>
      <c r="D108" s="442"/>
      <c r="E108" s="441"/>
      <c r="F108" s="395"/>
      <c r="G108" s="443"/>
      <c r="H108" s="434"/>
      <c r="I108" s="434"/>
      <c r="J108" s="392"/>
      <c r="K108" s="358"/>
      <c r="M108" s="374"/>
    </row>
    <row r="109" spans="1:13" ht="15">
      <c r="A109" s="382"/>
      <c r="B109" s="356"/>
      <c r="C109" s="383" t="s">
        <v>10</v>
      </c>
      <c r="D109" s="384"/>
      <c r="E109" s="384"/>
      <c r="F109" s="385">
        <f>SUM(F90:F108)</f>
        <v>0</v>
      </c>
      <c r="G109" s="386">
        <f>SUM(G90:G108)</f>
        <v>219106000</v>
      </c>
      <c r="H109" s="356"/>
      <c r="I109" s="356"/>
      <c r="J109" s="356"/>
      <c r="K109" s="358"/>
      <c r="M109" s="374"/>
    </row>
    <row r="110" spans="1:13" ht="15">
      <c r="A110" s="382"/>
      <c r="B110" s="356"/>
      <c r="C110" s="331"/>
      <c r="D110" s="331"/>
      <c r="E110" s="331"/>
      <c r="F110" s="331"/>
      <c r="G110" s="331"/>
      <c r="H110" s="356"/>
      <c r="I110" s="356"/>
      <c r="J110" s="356"/>
      <c r="K110" s="444"/>
      <c r="M110" s="374"/>
    </row>
    <row r="111" spans="1:13" ht="15" customHeight="1">
      <c r="A111" s="432"/>
      <c r="B111" s="445"/>
      <c r="C111" s="440"/>
      <c r="D111" s="440"/>
      <c r="E111" s="440"/>
      <c r="F111" s="443"/>
      <c r="G111" s="443"/>
      <c r="H111" s="446"/>
      <c r="I111" s="446"/>
      <c r="J111" s="447"/>
      <c r="K111" s="358"/>
      <c r="M111" s="374"/>
    </row>
    <row r="112" spans="1:13" ht="15">
      <c r="A112" s="382"/>
      <c r="B112" s="356"/>
      <c r="C112" s="331"/>
      <c r="D112" s="331"/>
      <c r="E112" s="331"/>
      <c r="F112" s="331"/>
      <c r="G112" s="331"/>
      <c r="H112" s="356"/>
      <c r="I112" s="356"/>
      <c r="J112" s="356"/>
      <c r="K112" s="358"/>
      <c r="M112" s="374"/>
    </row>
    <row r="113" spans="1:13" ht="15">
      <c r="A113" s="382"/>
      <c r="B113" s="499" t="s">
        <v>75</v>
      </c>
      <c r="C113" s="500"/>
      <c r="D113" s="500"/>
      <c r="E113" s="384"/>
      <c r="F113" s="385">
        <f>+F14+F86+F109+F34+F20+F28</f>
        <v>12000000</v>
      </c>
      <c r="G113" s="386">
        <f>+G14+G86+G109+G20+G28</f>
        <v>1687965000</v>
      </c>
      <c r="H113" s="356"/>
      <c r="I113" s="356"/>
      <c r="J113" s="356"/>
      <c r="K113" s="358"/>
      <c r="M113" s="374"/>
    </row>
    <row r="114" spans="1:13" ht="15" customHeight="1">
      <c r="A114" s="448"/>
      <c r="B114" s="445"/>
      <c r="C114" s="397"/>
      <c r="D114" s="398"/>
      <c r="E114" s="398"/>
      <c r="F114" s="399"/>
      <c r="G114" s="399"/>
      <c r="H114" s="446"/>
      <c r="I114" s="446"/>
      <c r="J114" s="447"/>
      <c r="K114" s="444"/>
      <c r="M114" s="374"/>
    </row>
    <row r="115" spans="1:13" ht="15">
      <c r="A115" s="449" t="s">
        <v>63</v>
      </c>
      <c r="B115" s="450"/>
      <c r="C115" s="451"/>
      <c r="D115" s="451"/>
      <c r="E115" s="451"/>
      <c r="F115" s="450"/>
      <c r="G115" s="452"/>
      <c r="H115" s="453"/>
      <c r="I115" s="453"/>
      <c r="J115" s="451"/>
      <c r="K115" s="425" t="s">
        <v>63</v>
      </c>
      <c r="M115" s="374"/>
    </row>
    <row r="116" spans="1:13" ht="15">
      <c r="A116" s="454"/>
      <c r="B116" s="349"/>
      <c r="C116" s="455"/>
      <c r="D116" s="455"/>
      <c r="E116" s="455"/>
      <c r="F116" s="349"/>
      <c r="G116" s="429"/>
      <c r="H116" s="430"/>
      <c r="I116" s="430"/>
      <c r="J116" s="455"/>
      <c r="K116" s="456"/>
      <c r="M116" s="374"/>
    </row>
    <row r="117" spans="1:13" ht="39" customHeight="1">
      <c r="A117" s="432"/>
      <c r="B117" s="457"/>
      <c r="C117" s="458"/>
      <c r="D117" s="458"/>
      <c r="E117" s="458"/>
      <c r="F117" s="356"/>
      <c r="G117" s="459" t="str">
        <f>+C1</f>
        <v>Williams Brazil</v>
      </c>
      <c r="H117" s="460"/>
      <c r="I117" s="460"/>
      <c r="J117" s="460"/>
      <c r="K117" s="444"/>
      <c r="M117" s="374"/>
    </row>
    <row r="118" spans="1:13" ht="23.25" customHeight="1">
      <c r="A118" s="448"/>
      <c r="B118" s="461"/>
      <c r="C118" s="334"/>
      <c r="D118" s="334"/>
      <c r="E118" s="334"/>
      <c r="F118" s="356"/>
      <c r="G118" s="462" t="str">
        <f>+C2</f>
        <v>SUGAR LINE UP edition 11.10.2017</v>
      </c>
      <c r="H118" s="334"/>
      <c r="I118" s="334"/>
      <c r="J118" s="334"/>
      <c r="K118" s="463"/>
      <c r="M118" s="374"/>
    </row>
    <row r="119" spans="1:13" ht="15" customHeight="1">
      <c r="A119" s="448"/>
      <c r="B119" s="334"/>
      <c r="C119" s="334"/>
      <c r="D119" s="334"/>
      <c r="E119" s="334"/>
      <c r="F119" s="334"/>
      <c r="G119" s="334"/>
      <c r="H119" s="334"/>
      <c r="I119" s="334"/>
      <c r="J119" s="334"/>
      <c r="K119" s="463"/>
      <c r="M119" s="374"/>
    </row>
    <row r="120" spans="1:13" ht="15" customHeight="1">
      <c r="A120" s="448"/>
      <c r="B120" s="334"/>
      <c r="C120" s="334"/>
      <c r="D120" s="334"/>
      <c r="E120" s="334"/>
      <c r="F120" s="334"/>
      <c r="G120" s="334"/>
      <c r="H120" s="334"/>
      <c r="I120" s="334"/>
      <c r="J120" s="334"/>
      <c r="K120" s="463"/>
      <c r="M120" s="374"/>
    </row>
    <row r="121" spans="1:13" ht="15" customHeight="1">
      <c r="A121" s="464" t="s">
        <v>73</v>
      </c>
      <c r="B121" s="465"/>
      <c r="C121" s="458"/>
      <c r="D121" s="458"/>
      <c r="E121" s="458"/>
      <c r="F121" s="458"/>
      <c r="G121" s="458"/>
      <c r="H121" s="460"/>
      <c r="I121" s="460"/>
      <c r="J121" s="441"/>
      <c r="K121" s="444"/>
      <c r="M121" s="374"/>
    </row>
    <row r="122" spans="1:13" ht="15" customHeight="1">
      <c r="A122" s="466" t="s">
        <v>45</v>
      </c>
      <c r="B122" s="395">
        <f>SUM(F14:G14)</f>
        <v>26550000</v>
      </c>
      <c r="C122" s="458"/>
      <c r="D122" s="458"/>
      <c r="E122" s="458"/>
      <c r="F122" s="458"/>
      <c r="G122" s="458"/>
      <c r="H122" s="460"/>
      <c r="I122" s="460"/>
      <c r="J122" s="441"/>
      <c r="K122" s="444"/>
      <c r="M122" s="374"/>
    </row>
    <row r="123" spans="1:13" ht="15" customHeight="1">
      <c r="A123" s="466" t="s">
        <v>55</v>
      </c>
      <c r="B123" s="395">
        <f>F20</f>
        <v>12000000</v>
      </c>
      <c r="C123" s="458"/>
      <c r="D123" s="458"/>
      <c r="E123" s="458"/>
      <c r="F123" s="458"/>
      <c r="G123" s="458"/>
      <c r="H123" s="460"/>
      <c r="I123" s="460"/>
      <c r="J123" s="441"/>
      <c r="K123" s="444"/>
      <c r="M123" s="374"/>
    </row>
    <row r="124" spans="1:13" ht="15" customHeight="1">
      <c r="A124" s="466" t="s">
        <v>46</v>
      </c>
      <c r="B124" s="395">
        <f>SUM(F28:G28)</f>
        <v>25000000</v>
      </c>
      <c r="C124" s="458"/>
      <c r="D124" s="458"/>
      <c r="E124" s="458"/>
      <c r="F124" s="458"/>
      <c r="G124" s="458"/>
      <c r="H124" s="460"/>
      <c r="I124" s="460"/>
      <c r="J124" s="441"/>
      <c r="K124" s="444"/>
      <c r="M124" s="374"/>
    </row>
    <row r="125" spans="1:13" ht="15" customHeight="1">
      <c r="A125" s="466" t="s">
        <v>12</v>
      </c>
      <c r="B125" s="395">
        <f>SUM(F86:G86)</f>
        <v>1417309000</v>
      </c>
      <c r="C125" s="458"/>
      <c r="D125" s="458"/>
      <c r="E125" s="458"/>
      <c r="F125" s="458"/>
      <c r="G125" s="458"/>
      <c r="H125" s="460"/>
      <c r="I125" s="460"/>
      <c r="J125" s="458"/>
      <c r="K125" s="463"/>
      <c r="M125" s="374"/>
    </row>
    <row r="126" spans="1:13" ht="15" customHeight="1">
      <c r="A126" s="466" t="s">
        <v>41</v>
      </c>
      <c r="B126" s="395">
        <f>SUM(F109:G109)</f>
        <v>219106000</v>
      </c>
      <c r="C126" s="458"/>
      <c r="D126" s="458"/>
      <c r="E126" s="458"/>
      <c r="F126" s="458"/>
      <c r="G126" s="458"/>
      <c r="H126" s="460"/>
      <c r="I126" s="460"/>
      <c r="J126" s="458"/>
      <c r="K126" s="463"/>
      <c r="M126" s="374"/>
    </row>
    <row r="127" spans="1:13" ht="15" customHeight="1">
      <c r="A127" s="467" t="s">
        <v>26</v>
      </c>
      <c r="B127" s="468">
        <f>SUM(B122:B126)</f>
        <v>1699965000</v>
      </c>
      <c r="C127" s="458"/>
      <c r="D127" s="458"/>
      <c r="E127" s="458"/>
      <c r="F127" s="458"/>
      <c r="G127" s="458"/>
      <c r="H127" s="460"/>
      <c r="I127" s="460"/>
      <c r="J127" s="458"/>
      <c r="K127" s="341"/>
      <c r="M127" s="374"/>
    </row>
    <row r="128" spans="1:13" ht="15" customHeight="1">
      <c r="A128" s="409"/>
      <c r="B128" s="356"/>
      <c r="C128" s="458"/>
      <c r="D128" s="458"/>
      <c r="E128" s="458"/>
      <c r="F128" s="458"/>
      <c r="G128" s="458"/>
      <c r="H128" s="460"/>
      <c r="I128" s="460"/>
      <c r="J128" s="458"/>
      <c r="K128" s="341"/>
      <c r="M128" s="374"/>
    </row>
    <row r="129" spans="1:13" ht="15" customHeight="1">
      <c r="A129" s="409"/>
      <c r="B129" s="356"/>
      <c r="C129" s="458"/>
      <c r="D129" s="458"/>
      <c r="E129" s="458"/>
      <c r="F129" s="458"/>
      <c r="G129" s="458"/>
      <c r="H129" s="460"/>
      <c r="I129" s="460"/>
      <c r="J129" s="458"/>
      <c r="K129" s="341"/>
      <c r="M129" s="374"/>
    </row>
    <row r="130" spans="1:13" ht="15" customHeight="1">
      <c r="A130" s="469"/>
      <c r="B130" s="470"/>
      <c r="C130" s="458"/>
      <c r="D130" s="458"/>
      <c r="E130" s="458"/>
      <c r="F130" s="458"/>
      <c r="G130" s="458"/>
      <c r="H130" s="460"/>
      <c r="I130" s="460"/>
      <c r="J130" s="458"/>
      <c r="K130" s="341"/>
      <c r="M130" s="374"/>
    </row>
    <row r="131" spans="1:13" ht="15" customHeight="1">
      <c r="A131" s="469"/>
      <c r="B131" s="471"/>
      <c r="C131" s="458"/>
      <c r="D131" s="458"/>
      <c r="E131" s="458"/>
      <c r="F131" s="458"/>
      <c r="G131" s="458"/>
      <c r="H131" s="460"/>
      <c r="I131" s="460"/>
      <c r="J131" s="458"/>
      <c r="K131" s="472"/>
      <c r="L131" s="335"/>
      <c r="M131" s="374"/>
    </row>
    <row r="132" spans="1:13" ht="15" customHeight="1">
      <c r="A132" s="469"/>
      <c r="B132" s="471"/>
      <c r="C132" s="458"/>
      <c r="D132" s="458"/>
      <c r="E132" s="458"/>
      <c r="F132" s="458"/>
      <c r="G132" s="458"/>
      <c r="H132" s="460"/>
      <c r="I132" s="460"/>
      <c r="J132" s="458"/>
      <c r="K132" s="472"/>
      <c r="L132" s="335"/>
      <c r="M132" s="374"/>
    </row>
    <row r="133" spans="1:13" ht="15" customHeight="1">
      <c r="A133" s="469"/>
      <c r="B133" s="471"/>
      <c r="C133" s="458"/>
      <c r="D133" s="458"/>
      <c r="E133" s="458"/>
      <c r="F133" s="458"/>
      <c r="G133" s="458"/>
      <c r="H133" s="460"/>
      <c r="I133" s="460"/>
      <c r="J133" s="458"/>
      <c r="K133" s="472"/>
      <c r="M133" s="374"/>
    </row>
    <row r="134" spans="1:13" ht="15" customHeight="1">
      <c r="A134" s="469"/>
      <c r="B134" s="471"/>
      <c r="C134" s="458"/>
      <c r="D134" s="458"/>
      <c r="E134" s="458"/>
      <c r="F134" s="458"/>
      <c r="G134" s="458"/>
      <c r="H134" s="460"/>
      <c r="I134" s="460"/>
      <c r="J134" s="458"/>
      <c r="K134" s="472"/>
      <c r="M134" s="374"/>
    </row>
    <row r="135" spans="1:13" ht="15" customHeight="1">
      <c r="A135" s="469"/>
      <c r="B135" s="471"/>
      <c r="C135" s="458"/>
      <c r="D135" s="458"/>
      <c r="E135" s="458"/>
      <c r="F135" s="458"/>
      <c r="G135" s="458"/>
      <c r="H135" s="460"/>
      <c r="I135" s="460"/>
      <c r="J135" s="458"/>
      <c r="K135" s="473"/>
      <c r="M135" s="374"/>
    </row>
    <row r="136" spans="1:13" ht="15">
      <c r="A136" s="469"/>
      <c r="B136" s="471"/>
      <c r="C136" s="458"/>
      <c r="D136" s="458"/>
      <c r="E136" s="458"/>
      <c r="F136" s="458"/>
      <c r="G136" s="458"/>
      <c r="H136" s="460"/>
      <c r="I136" s="460"/>
      <c r="J136" s="458"/>
      <c r="K136" s="473"/>
      <c r="M136" s="374"/>
    </row>
    <row r="137" spans="1:13" ht="15">
      <c r="A137" s="474"/>
      <c r="B137" s="475"/>
      <c r="C137" s="458"/>
      <c r="D137" s="458"/>
      <c r="E137" s="458"/>
      <c r="F137" s="458"/>
      <c r="G137" s="458"/>
      <c r="H137" s="460"/>
      <c r="I137" s="460"/>
      <c r="J137" s="458"/>
      <c r="K137" s="473"/>
      <c r="M137" s="374"/>
    </row>
    <row r="138" spans="1:13" ht="15">
      <c r="A138" s="464" t="s">
        <v>74</v>
      </c>
      <c r="B138" s="465"/>
      <c r="C138" s="458"/>
      <c r="D138" s="458"/>
      <c r="E138" s="458"/>
      <c r="F138" s="458"/>
      <c r="G138" s="458"/>
      <c r="H138" s="460"/>
      <c r="I138" s="460"/>
      <c r="J138" s="458"/>
      <c r="K138" s="473"/>
      <c r="M138" s="374"/>
    </row>
    <row r="139" spans="1:13" ht="15">
      <c r="A139" s="466" t="s">
        <v>53</v>
      </c>
      <c r="B139" s="395">
        <f>SUMIF($H$7:$H$111,"A45",$F$7:$F$111)</f>
        <v>12000000</v>
      </c>
      <c r="C139" s="458"/>
      <c r="D139" s="458"/>
      <c r="E139" s="458"/>
      <c r="F139" s="458"/>
      <c r="G139" s="458"/>
      <c r="H139" s="460"/>
      <c r="I139" s="460"/>
      <c r="J139" s="458"/>
      <c r="K139" s="473"/>
      <c r="M139" s="374"/>
    </row>
    <row r="140" spans="1:13" ht="15">
      <c r="A140" s="466" t="s">
        <v>52</v>
      </c>
      <c r="B140" s="395">
        <f>SUMIF($H$7:$H$115,"B150",$F$7:$F$115)</f>
        <v>0</v>
      </c>
      <c r="C140" s="458"/>
      <c r="D140" s="458"/>
      <c r="E140" s="458"/>
      <c r="F140" s="458"/>
      <c r="G140" s="458"/>
      <c r="H140" s="460"/>
      <c r="I140" s="460"/>
      <c r="J140" s="458"/>
      <c r="K140" s="473"/>
      <c r="M140" s="374"/>
    </row>
    <row r="141" spans="1:13" ht="15">
      <c r="A141" s="466" t="s">
        <v>9</v>
      </c>
      <c r="B141" s="395">
        <f>SUMIF(H7:H114,"VHP",G7:G114)</f>
        <v>1687965000</v>
      </c>
      <c r="C141" s="458"/>
      <c r="D141" s="458"/>
      <c r="E141" s="458"/>
      <c r="F141" s="458"/>
      <c r="G141" s="458"/>
      <c r="H141" s="460"/>
      <c r="I141" s="460"/>
      <c r="J141" s="458"/>
      <c r="K141" s="473"/>
      <c r="M141" s="374"/>
    </row>
    <row r="142" spans="1:13" ht="15">
      <c r="A142" s="466" t="s">
        <v>77</v>
      </c>
      <c r="B142" s="395">
        <f>SUMIF(H8:H115,"VVHP",G8:G115)</f>
        <v>0</v>
      </c>
      <c r="C142" s="458"/>
      <c r="D142" s="458"/>
      <c r="E142" s="458"/>
      <c r="F142" s="458"/>
      <c r="G142" s="458"/>
      <c r="H142" s="460"/>
      <c r="I142" s="460"/>
      <c r="J142" s="458"/>
      <c r="K142" s="473"/>
      <c r="M142" s="374"/>
    </row>
    <row r="143" spans="1:13" ht="15">
      <c r="A143" s="467" t="s">
        <v>26</v>
      </c>
      <c r="B143" s="468">
        <f>SUM(B139:B141)</f>
        <v>1699965000</v>
      </c>
      <c r="C143" s="458"/>
      <c r="D143" s="458"/>
      <c r="E143" s="458"/>
      <c r="F143" s="458"/>
      <c r="G143" s="458"/>
      <c r="H143" s="460"/>
      <c r="I143" s="460"/>
      <c r="J143" s="458"/>
      <c r="K143" s="473"/>
      <c r="M143" s="374"/>
    </row>
    <row r="144" spans="1:13" ht="15">
      <c r="A144" s="474"/>
      <c r="B144" s="475"/>
      <c r="C144" s="458"/>
      <c r="D144" s="458"/>
      <c r="E144" s="458"/>
      <c r="F144" s="458"/>
      <c r="G144" s="458"/>
      <c r="H144" s="460"/>
      <c r="I144" s="460"/>
      <c r="J144" s="460"/>
      <c r="K144" s="473"/>
      <c r="M144" s="374"/>
    </row>
    <row r="145" spans="1:13" ht="15">
      <c r="A145" s="448"/>
      <c r="B145" s="476"/>
      <c r="C145" s="458"/>
      <c r="D145" s="458"/>
      <c r="E145" s="458"/>
      <c r="F145" s="458"/>
      <c r="G145" s="458"/>
      <c r="H145" s="460"/>
      <c r="I145" s="460"/>
      <c r="J145" s="460"/>
      <c r="K145" s="473"/>
      <c r="M145" s="374"/>
    </row>
    <row r="146" spans="1:13" ht="15">
      <c r="A146" s="409"/>
      <c r="B146" s="356"/>
      <c r="C146" s="458"/>
      <c r="D146" s="458"/>
      <c r="E146" s="458"/>
      <c r="F146" s="458"/>
      <c r="G146" s="458"/>
      <c r="H146" s="460"/>
      <c r="I146" s="460"/>
      <c r="J146" s="460"/>
      <c r="K146" s="473"/>
      <c r="M146" s="374"/>
    </row>
    <row r="147" spans="1:13" ht="15">
      <c r="A147" s="477"/>
      <c r="B147" s="478"/>
      <c r="C147" s="458"/>
      <c r="D147" s="458"/>
      <c r="E147" s="458"/>
      <c r="F147" s="458"/>
      <c r="G147" s="458"/>
      <c r="H147" s="460"/>
      <c r="I147" s="460"/>
      <c r="J147" s="460"/>
      <c r="K147" s="473"/>
      <c r="M147" s="374"/>
    </row>
    <row r="148" spans="1:13" ht="15">
      <c r="A148" s="448"/>
      <c r="B148" s="476"/>
      <c r="C148" s="334"/>
      <c r="D148" s="334"/>
      <c r="E148" s="334"/>
      <c r="F148" s="334"/>
      <c r="G148" s="334"/>
      <c r="H148" s="340"/>
      <c r="I148" s="334"/>
      <c r="J148" s="334"/>
      <c r="K148" s="341"/>
      <c r="M148" s="374"/>
    </row>
    <row r="149" spans="1:13" ht="15">
      <c r="A149" s="479"/>
      <c r="B149" s="480"/>
      <c r="C149" s="480"/>
      <c r="D149" s="480"/>
      <c r="E149" s="480"/>
      <c r="F149" s="480"/>
      <c r="G149" s="480"/>
      <c r="H149" s="340"/>
      <c r="I149" s="334"/>
      <c r="J149" s="334"/>
      <c r="K149" s="341"/>
      <c r="M149" s="374"/>
    </row>
    <row r="150" spans="1:13" ht="15">
      <c r="A150" s="409"/>
      <c r="B150" s="478"/>
      <c r="C150" s="356"/>
      <c r="D150" s="356"/>
      <c r="E150" s="356"/>
      <c r="F150" s="356"/>
      <c r="G150" s="356"/>
      <c r="H150" s="356"/>
      <c r="I150" s="356"/>
      <c r="J150" s="356"/>
      <c r="K150" s="358"/>
      <c r="M150" s="374"/>
    </row>
    <row r="151" spans="1:13" ht="15">
      <c r="A151" s="409"/>
      <c r="B151" s="356"/>
      <c r="C151" s="356"/>
      <c r="D151" s="356"/>
      <c r="E151" s="356"/>
      <c r="F151" s="356"/>
      <c r="G151" s="356"/>
      <c r="H151" s="356"/>
      <c r="I151" s="356"/>
      <c r="J151" s="356"/>
      <c r="K151" s="358"/>
      <c r="M151" s="374"/>
    </row>
    <row r="152" spans="1:13" ht="15">
      <c r="A152" s="409"/>
      <c r="B152" s="356"/>
      <c r="C152" s="356"/>
      <c r="D152" s="356"/>
      <c r="E152" s="356"/>
      <c r="F152" s="356"/>
      <c r="G152" s="356"/>
      <c r="H152" s="356"/>
      <c r="I152" s="356"/>
      <c r="J152" s="356"/>
      <c r="K152" s="358"/>
      <c r="M152" s="374"/>
    </row>
    <row r="153" spans="1:11" ht="15">
      <c r="A153" s="409"/>
      <c r="B153" s="356"/>
      <c r="C153" s="356"/>
      <c r="D153" s="356"/>
      <c r="E153" s="356"/>
      <c r="F153" s="356"/>
      <c r="G153" s="356"/>
      <c r="H153" s="356"/>
      <c r="I153" s="356"/>
      <c r="J153" s="356"/>
      <c r="K153" s="358"/>
    </row>
    <row r="154" spans="1:11" ht="15">
      <c r="A154" s="481" t="s">
        <v>64</v>
      </c>
      <c r="B154" s="482"/>
      <c r="C154" s="483"/>
      <c r="D154" s="483"/>
      <c r="E154" s="483"/>
      <c r="F154" s="483"/>
      <c r="G154" s="483"/>
      <c r="H154" s="484"/>
      <c r="I154" s="483"/>
      <c r="J154" s="483"/>
      <c r="K154" s="425" t="s">
        <v>64</v>
      </c>
    </row>
    <row r="156" ht="15">
      <c r="A156" s="485"/>
    </row>
    <row r="157" spans="1:2" ht="15.75">
      <c r="A157" s="486"/>
      <c r="B157" s="487"/>
    </row>
    <row r="158" ht="15.75">
      <c r="A158" s="488"/>
    </row>
    <row r="159" spans="1:12" ht="15">
      <c r="A159" s="489"/>
      <c r="L159" s="332"/>
    </row>
    <row r="160" spans="1:12" ht="15.75">
      <c r="A160" s="490"/>
      <c r="L160" s="332"/>
    </row>
    <row r="161" spans="1:12" ht="15">
      <c r="A161" s="489"/>
      <c r="L161" s="332"/>
    </row>
  </sheetData>
  <sheetProtection password="F66E" sheet="1"/>
  <mergeCells count="4">
    <mergeCell ref="C1:K1"/>
    <mergeCell ref="C2:K2"/>
    <mergeCell ref="C3:K3"/>
    <mergeCell ref="B113:D11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5" max="10" man="1"/>
    <brk id="87" max="10" man="1"/>
    <brk id="11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76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44"/>
      <c r="B1" s="45"/>
      <c r="C1" s="501" t="str">
        <f>+LINEUP!C1</f>
        <v>Williams Brazil</v>
      </c>
      <c r="D1" s="501"/>
      <c r="E1" s="501"/>
      <c r="F1" s="501"/>
      <c r="G1" s="501"/>
      <c r="H1" s="501"/>
      <c r="I1" s="501"/>
      <c r="J1" s="501"/>
      <c r="K1" s="502"/>
      <c r="L1" s="30"/>
      <c r="M1" s="81"/>
    </row>
    <row r="2" spans="1:13" ht="26.25">
      <c r="A2" s="46"/>
      <c r="B2" s="2"/>
      <c r="C2" s="503" t="str">
        <f>+LINEUP!C2</f>
        <v>SUGAR LINE UP edition 11.10.2017</v>
      </c>
      <c r="D2" s="503"/>
      <c r="E2" s="503"/>
      <c r="F2" s="503"/>
      <c r="G2" s="503"/>
      <c r="H2" s="503"/>
      <c r="I2" s="503"/>
      <c r="J2" s="503"/>
      <c r="K2" s="504"/>
      <c r="L2" s="35"/>
      <c r="M2" s="81"/>
    </row>
    <row r="3" spans="1:13" ht="15">
      <c r="A3" s="46"/>
      <c r="B3" s="2"/>
      <c r="C3" s="505" t="s">
        <v>80</v>
      </c>
      <c r="D3" s="505"/>
      <c r="E3" s="505"/>
      <c r="F3" s="505"/>
      <c r="G3" s="505"/>
      <c r="H3" s="505"/>
      <c r="I3" s="505"/>
      <c r="J3" s="505"/>
      <c r="K3" s="506"/>
      <c r="L3" s="35"/>
      <c r="M3" s="81"/>
    </row>
    <row r="4" spans="1:13" ht="18">
      <c r="A4" s="46"/>
      <c r="B4" s="2"/>
      <c r="C4" s="2"/>
      <c r="D4" s="2"/>
      <c r="E4" s="4"/>
      <c r="F4" s="2"/>
      <c r="G4" s="2"/>
      <c r="H4" s="6"/>
      <c r="I4" s="2"/>
      <c r="J4" s="2"/>
      <c r="K4" s="47"/>
      <c r="L4" s="35"/>
      <c r="M4" s="81"/>
    </row>
    <row r="5" spans="1:13" ht="18">
      <c r="A5" s="46"/>
      <c r="B5" s="2"/>
      <c r="C5" s="2"/>
      <c r="D5" s="2"/>
      <c r="E5" s="4"/>
      <c r="F5" s="2"/>
      <c r="G5" s="2"/>
      <c r="H5" s="6"/>
      <c r="I5" s="2"/>
      <c r="J5" s="2"/>
      <c r="K5" s="47"/>
      <c r="L5" s="35"/>
      <c r="M5" s="81"/>
    </row>
    <row r="6" spans="1:13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 t="s">
        <v>4</v>
      </c>
      <c r="G6" s="236"/>
      <c r="H6" s="236" t="s">
        <v>6</v>
      </c>
      <c r="I6" s="236" t="s">
        <v>7</v>
      </c>
      <c r="J6" s="236" t="s">
        <v>8</v>
      </c>
      <c r="K6" s="237"/>
      <c r="L6" s="30" t="s">
        <v>44</v>
      </c>
      <c r="M6" s="81"/>
    </row>
    <row r="7" spans="1:13" ht="15" customHeight="1">
      <c r="A7" s="48"/>
      <c r="B7" s="160"/>
      <c r="C7" s="160"/>
      <c r="D7" s="160"/>
      <c r="E7" s="160"/>
      <c r="F7" s="160"/>
      <c r="G7" s="160"/>
      <c r="H7" s="41"/>
      <c r="I7" s="41"/>
      <c r="J7" s="160"/>
      <c r="K7" s="161"/>
      <c r="L7" s="81"/>
      <c r="M7" s="81"/>
    </row>
    <row r="8" spans="1:13" ht="13.5" customHeight="1">
      <c r="A8" s="113"/>
      <c r="B8" s="243" t="s">
        <v>45</v>
      </c>
      <c r="C8" s="86"/>
      <c r="D8" s="291"/>
      <c r="E8" s="291"/>
      <c r="F8" s="291"/>
      <c r="G8" s="291"/>
      <c r="H8" s="109"/>
      <c r="I8" s="109"/>
      <c r="J8" s="291"/>
      <c r="K8" s="292"/>
      <c r="L8" s="81"/>
      <c r="M8" s="81"/>
    </row>
    <row r="9" spans="1:13" s="76" customFormat="1" ht="13.5" customHeight="1">
      <c r="A9" s="244"/>
      <c r="B9" s="238"/>
      <c r="C9" s="239" t="s">
        <v>50</v>
      </c>
      <c r="D9" s="240"/>
      <c r="E9" s="240"/>
      <c r="F9" s="240"/>
      <c r="G9" s="241"/>
      <c r="H9" s="242"/>
      <c r="I9" s="239"/>
      <c r="J9" s="240"/>
      <c r="K9" s="246"/>
      <c r="L9" s="160"/>
      <c r="M9" s="160"/>
    </row>
    <row r="10" spans="1:11" s="76" customFormat="1" ht="15">
      <c r="A10" s="193" t="s">
        <v>66</v>
      </c>
      <c r="B10" s="140"/>
      <c r="C10" s="196"/>
      <c r="D10" s="196"/>
      <c r="E10" s="196"/>
      <c r="F10" s="125"/>
      <c r="G10" s="162"/>
      <c r="H10" s="69"/>
      <c r="I10" s="69"/>
      <c r="J10" s="282"/>
      <c r="K10" s="315"/>
    </row>
    <row r="11" spans="1:11" s="76" customFormat="1" ht="15">
      <c r="A11" s="113"/>
      <c r="B11" s="280"/>
      <c r="C11" s="288"/>
      <c r="D11" s="191"/>
      <c r="E11" s="191"/>
      <c r="F11" s="281"/>
      <c r="G11" s="281"/>
      <c r="H11" s="69"/>
      <c r="I11" s="10"/>
      <c r="J11" s="69"/>
      <c r="K11" s="292"/>
    </row>
    <row r="12" spans="1:13" s="71" customFormat="1" ht="13.5" customHeight="1">
      <c r="A12" s="113"/>
      <c r="B12" s="160"/>
      <c r="C12" s="247" t="s">
        <v>10</v>
      </c>
      <c r="D12" s="293"/>
      <c r="E12" s="248"/>
      <c r="F12" s="249">
        <f>SUM(F10:G11)</f>
        <v>0</v>
      </c>
      <c r="G12" s="62"/>
      <c r="H12" s="10"/>
      <c r="I12" s="10"/>
      <c r="J12" s="10"/>
      <c r="K12" s="292"/>
      <c r="L12" s="81"/>
      <c r="M12" s="81"/>
    </row>
    <row r="13" spans="1:13" s="40" customFormat="1" ht="13.5" customHeight="1">
      <c r="A13" s="113"/>
      <c r="B13" s="291"/>
      <c r="C13" s="12"/>
      <c r="D13" s="13"/>
      <c r="E13" s="14"/>
      <c r="F13" s="14"/>
      <c r="G13" s="62"/>
      <c r="H13" s="10"/>
      <c r="I13" s="10"/>
      <c r="J13" s="10"/>
      <c r="K13" s="292"/>
      <c r="L13" s="183"/>
      <c r="M13" s="183"/>
    </row>
    <row r="14" spans="1:13" s="40" customFormat="1" ht="13.5" customHeight="1">
      <c r="A14" s="113"/>
      <c r="B14" s="243" t="s">
        <v>55</v>
      </c>
      <c r="C14" s="86"/>
      <c r="D14" s="291"/>
      <c r="E14" s="291"/>
      <c r="F14" s="291"/>
      <c r="G14" s="291"/>
      <c r="H14" s="109"/>
      <c r="I14" s="109"/>
      <c r="J14" s="291"/>
      <c r="K14" s="292"/>
      <c r="L14" s="183"/>
      <c r="M14" s="183"/>
    </row>
    <row r="15" spans="1:13" s="40" customFormat="1" ht="13.5" customHeight="1">
      <c r="A15" s="244"/>
      <c r="B15" s="238"/>
      <c r="C15" s="239" t="s">
        <v>50</v>
      </c>
      <c r="D15" s="240"/>
      <c r="E15" s="240"/>
      <c r="F15" s="240"/>
      <c r="G15" s="241"/>
      <c r="H15" s="242"/>
      <c r="I15" s="239"/>
      <c r="J15" s="240"/>
      <c r="K15" s="246"/>
      <c r="L15" s="233"/>
      <c r="M15" s="233"/>
    </row>
    <row r="16" spans="1:13" s="40" customFormat="1" ht="13.5" customHeight="1">
      <c r="A16" s="367" t="s">
        <v>95</v>
      </c>
      <c r="B16" s="380"/>
      <c r="C16" s="369">
        <v>43016</v>
      </c>
      <c r="D16" s="370">
        <v>43019</v>
      </c>
      <c r="E16" s="370">
        <v>43021</v>
      </c>
      <c r="F16" s="371">
        <v>12000000</v>
      </c>
      <c r="G16" s="371"/>
      <c r="H16" s="338" t="s">
        <v>83</v>
      </c>
      <c r="I16" s="338" t="s">
        <v>11</v>
      </c>
      <c r="J16" s="338" t="s">
        <v>72</v>
      </c>
      <c r="K16" s="312"/>
      <c r="L16" s="183"/>
      <c r="M16" s="183"/>
    </row>
    <row r="17" spans="1:13" s="40" customFormat="1" ht="13.5" customHeight="1">
      <c r="A17" s="113"/>
      <c r="B17" s="291"/>
      <c r="C17" s="191"/>
      <c r="D17" s="201"/>
      <c r="E17" s="201"/>
      <c r="F17" s="80"/>
      <c r="G17" s="80"/>
      <c r="H17" s="69"/>
      <c r="I17" s="69"/>
      <c r="J17" s="69"/>
      <c r="K17" s="292"/>
      <c r="L17" s="230"/>
      <c r="M17" s="230"/>
    </row>
    <row r="18" spans="1:13" s="40" customFormat="1" ht="13.5" customHeight="1">
      <c r="A18" s="113"/>
      <c r="B18" s="291"/>
      <c r="C18" s="247" t="s">
        <v>10</v>
      </c>
      <c r="D18" s="293"/>
      <c r="E18" s="248"/>
      <c r="F18" s="249">
        <f>SUM(F16:G17)</f>
        <v>12000000</v>
      </c>
      <c r="G18" s="62"/>
      <c r="H18" s="10"/>
      <c r="I18" s="10"/>
      <c r="J18" s="10"/>
      <c r="K18" s="292"/>
      <c r="L18" s="183"/>
      <c r="M18" s="183"/>
    </row>
    <row r="19" spans="1:13" s="76" customFormat="1" ht="15">
      <c r="A19" s="134"/>
      <c r="B19" s="291"/>
      <c r="C19" s="12"/>
      <c r="D19" s="13"/>
      <c r="E19" s="13"/>
      <c r="F19" s="14"/>
      <c r="G19" s="14"/>
      <c r="H19" s="109"/>
      <c r="I19" s="109"/>
      <c r="J19" s="109"/>
      <c r="K19" s="100"/>
      <c r="L19" s="87"/>
      <c r="M19" s="87"/>
    </row>
    <row r="20" spans="1:13" s="76" customFormat="1" ht="15">
      <c r="A20" s="113"/>
      <c r="B20" s="243" t="s">
        <v>46</v>
      </c>
      <c r="C20" s="86"/>
      <c r="D20" s="291"/>
      <c r="E20" s="291"/>
      <c r="F20" s="291"/>
      <c r="G20" s="291"/>
      <c r="H20" s="109"/>
      <c r="I20" s="109"/>
      <c r="J20" s="291"/>
      <c r="K20" s="292"/>
      <c r="L20" s="87"/>
      <c r="M20" s="87"/>
    </row>
    <row r="21" spans="1:13" s="76" customFormat="1" ht="15">
      <c r="A21" s="244"/>
      <c r="B21" s="238"/>
      <c r="C21" s="239" t="s">
        <v>50</v>
      </c>
      <c r="D21" s="240"/>
      <c r="E21" s="240"/>
      <c r="F21" s="240"/>
      <c r="G21" s="241"/>
      <c r="H21" s="242"/>
      <c r="I21" s="239"/>
      <c r="J21" s="240"/>
      <c r="K21" s="246"/>
      <c r="L21" s="160"/>
      <c r="M21" s="160"/>
    </row>
    <row r="22" spans="1:13" s="76" customFormat="1" ht="15">
      <c r="A22" s="193" t="s">
        <v>66</v>
      </c>
      <c r="B22" s="140"/>
      <c r="C22" s="196"/>
      <c r="D22" s="196"/>
      <c r="E22" s="196"/>
      <c r="F22" s="125"/>
      <c r="G22" s="162"/>
      <c r="H22" s="69"/>
      <c r="I22" s="69"/>
      <c r="J22" s="282"/>
      <c r="K22" s="292"/>
      <c r="L22" s="84"/>
      <c r="M22" s="84"/>
    </row>
    <row r="23" spans="1:13" s="76" customFormat="1" ht="15">
      <c r="A23" s="113"/>
      <c r="B23" s="140"/>
      <c r="C23" s="196"/>
      <c r="D23" s="187"/>
      <c r="E23" s="187"/>
      <c r="F23" s="128"/>
      <c r="G23" s="162"/>
      <c r="H23" s="69"/>
      <c r="I23" s="69"/>
      <c r="J23" s="69"/>
      <c r="K23" s="292"/>
      <c r="L23" s="160"/>
      <c r="M23" s="160"/>
    </row>
    <row r="24" spans="1:13" s="76" customFormat="1" ht="15">
      <c r="A24" s="77"/>
      <c r="B24" s="160"/>
      <c r="C24" s="247" t="s">
        <v>10</v>
      </c>
      <c r="D24" s="293"/>
      <c r="E24" s="248"/>
      <c r="F24" s="249">
        <f>SUM(F20:F22)</f>
        <v>0</v>
      </c>
      <c r="G24" s="291"/>
      <c r="H24" s="17"/>
      <c r="I24" s="17"/>
      <c r="J24" s="10"/>
      <c r="K24" s="82"/>
      <c r="L24" s="88"/>
      <c r="M24" s="88"/>
    </row>
    <row r="25" spans="1:13" s="76" customFormat="1" ht="15">
      <c r="A25" s="77"/>
      <c r="B25" s="160"/>
      <c r="C25" s="98"/>
      <c r="D25" s="99"/>
      <c r="E25" s="83"/>
      <c r="F25" s="83"/>
      <c r="G25" s="38"/>
      <c r="H25" s="111"/>
      <c r="I25" s="17"/>
      <c r="J25" s="10"/>
      <c r="K25" s="82"/>
      <c r="L25" s="143"/>
      <c r="M25" s="143"/>
    </row>
    <row r="26" spans="1:13" s="76" customFormat="1" ht="15">
      <c r="A26" s="113"/>
      <c r="B26" s="243" t="s">
        <v>48</v>
      </c>
      <c r="C26" s="86"/>
      <c r="D26" s="291"/>
      <c r="E26" s="291"/>
      <c r="F26" s="291"/>
      <c r="G26" s="291"/>
      <c r="H26" s="109"/>
      <c r="I26" s="109"/>
      <c r="J26" s="291"/>
      <c r="K26" s="292"/>
      <c r="L26" s="95"/>
      <c r="M26" s="95"/>
    </row>
    <row r="27" spans="1:13" s="76" customFormat="1" ht="15">
      <c r="A27" s="244"/>
      <c r="B27" s="238"/>
      <c r="C27" s="239" t="s">
        <v>50</v>
      </c>
      <c r="D27" s="240"/>
      <c r="E27" s="240"/>
      <c r="F27" s="240"/>
      <c r="G27" s="241"/>
      <c r="H27" s="242"/>
      <c r="I27" s="239"/>
      <c r="J27" s="240"/>
      <c r="K27" s="246"/>
      <c r="L27" s="96"/>
      <c r="M27" s="96"/>
    </row>
    <row r="28" spans="1:13" s="76" customFormat="1" ht="15">
      <c r="A28" s="200" t="s">
        <v>66</v>
      </c>
      <c r="B28" s="156"/>
      <c r="C28" s="197"/>
      <c r="D28" s="189"/>
      <c r="E28" s="199"/>
      <c r="F28" s="184"/>
      <c r="G28" s="141"/>
      <c r="H28" s="157"/>
      <c r="I28" s="157"/>
      <c r="J28" s="157"/>
      <c r="K28" s="82"/>
      <c r="L28" s="110"/>
      <c r="M28" s="110"/>
    </row>
    <row r="29" spans="1:13" s="76" customFormat="1" ht="15">
      <c r="A29" s="194"/>
      <c r="B29" s="156"/>
      <c r="C29" s="197"/>
      <c r="D29" s="189"/>
      <c r="E29" s="157"/>
      <c r="F29" s="184"/>
      <c r="G29" s="141"/>
      <c r="H29" s="157"/>
      <c r="I29" s="157"/>
      <c r="J29" s="157"/>
      <c r="K29" s="82"/>
      <c r="L29" s="160"/>
      <c r="M29" s="160"/>
    </row>
    <row r="30" spans="1:13" s="76" customFormat="1" ht="13.5" customHeight="1">
      <c r="A30" s="186"/>
      <c r="B30" s="9"/>
      <c r="C30" s="247" t="s">
        <v>10</v>
      </c>
      <c r="D30" s="293"/>
      <c r="E30" s="293"/>
      <c r="F30" s="249">
        <f>SUM(F28)</f>
        <v>0</v>
      </c>
      <c r="G30" s="9"/>
      <c r="H30" s="9"/>
      <c r="I30" s="9"/>
      <c r="J30" s="160"/>
      <c r="K30" s="161"/>
      <c r="L30" s="138"/>
      <c r="M30" s="138"/>
    </row>
    <row r="31" spans="1:13" s="76" customFormat="1" ht="13.5" customHeight="1">
      <c r="A31" s="147" t="s">
        <v>16</v>
      </c>
      <c r="B31" s="101"/>
      <c r="C31" s="102"/>
      <c r="D31" s="102"/>
      <c r="E31" s="102"/>
      <c r="F31" s="101"/>
      <c r="G31" s="103"/>
      <c r="H31" s="104"/>
      <c r="I31" s="104"/>
      <c r="J31" s="102"/>
      <c r="K31" s="105" t="s">
        <v>16</v>
      </c>
      <c r="L31" s="129"/>
      <c r="M31" s="129"/>
    </row>
    <row r="32" spans="1:13" s="76" customFormat="1" ht="13.5" customHeight="1">
      <c r="A32" s="295"/>
      <c r="B32" s="296"/>
      <c r="C32" s="297"/>
      <c r="D32" s="297"/>
      <c r="E32" s="297"/>
      <c r="F32" s="296"/>
      <c r="G32" s="298"/>
      <c r="H32" s="299"/>
      <c r="I32" s="299"/>
      <c r="J32" s="297"/>
      <c r="K32" s="203"/>
      <c r="L32" s="160"/>
      <c r="M32" s="160"/>
    </row>
    <row r="33" spans="1:13" s="76" customFormat="1" ht="13.5" customHeight="1">
      <c r="A33" s="113"/>
      <c r="B33" s="243" t="s">
        <v>12</v>
      </c>
      <c r="C33" s="86"/>
      <c r="D33" s="291"/>
      <c r="E33" s="291"/>
      <c r="F33" s="291"/>
      <c r="G33" s="291"/>
      <c r="H33" s="109"/>
      <c r="I33" s="109"/>
      <c r="J33" s="291"/>
      <c r="K33" s="292"/>
      <c r="L33" s="119"/>
      <c r="M33" s="119"/>
    </row>
    <row r="34" spans="1:13" s="76" customFormat="1" ht="13.5" customHeight="1">
      <c r="A34" s="244"/>
      <c r="B34" s="238"/>
      <c r="C34" s="239" t="s">
        <v>13</v>
      </c>
      <c r="D34" s="240"/>
      <c r="E34" s="240"/>
      <c r="F34" s="240"/>
      <c r="G34" s="241"/>
      <c r="H34" s="242"/>
      <c r="I34" s="239"/>
      <c r="J34" s="240"/>
      <c r="K34" s="246"/>
      <c r="L34" s="137"/>
      <c r="M34" s="137"/>
    </row>
    <row r="35" spans="1:13" s="76" customFormat="1" ht="13.5" customHeight="1">
      <c r="A35" s="193" t="s">
        <v>66</v>
      </c>
      <c r="B35" s="291"/>
      <c r="C35" s="191"/>
      <c r="D35" s="201"/>
      <c r="E35" s="201"/>
      <c r="F35" s="80"/>
      <c r="G35" s="80"/>
      <c r="H35" s="69"/>
      <c r="I35" s="69"/>
      <c r="J35" s="69"/>
      <c r="K35" s="161"/>
      <c r="L35" s="160"/>
      <c r="M35" s="160"/>
    </row>
    <row r="36" spans="1:13" s="76" customFormat="1" ht="13.5" customHeight="1">
      <c r="A36" s="113"/>
      <c r="B36" s="291"/>
      <c r="C36" s="191"/>
      <c r="D36" s="201"/>
      <c r="E36" s="201"/>
      <c r="F36" s="80"/>
      <c r="G36" s="80"/>
      <c r="H36" s="69"/>
      <c r="I36" s="69"/>
      <c r="J36" s="69"/>
      <c r="K36" s="161"/>
      <c r="L36" s="160"/>
      <c r="M36" s="160"/>
    </row>
    <row r="37" spans="1:13" s="76" customFormat="1" ht="15">
      <c r="A37" s="244"/>
      <c r="B37" s="245"/>
      <c r="C37" s="239" t="s">
        <v>70</v>
      </c>
      <c r="D37" s="240"/>
      <c r="E37" s="240"/>
      <c r="F37" s="240"/>
      <c r="G37" s="241"/>
      <c r="H37" s="242"/>
      <c r="I37" s="239"/>
      <c r="J37" s="240"/>
      <c r="K37" s="246"/>
      <c r="L37" s="133"/>
      <c r="M37" s="133"/>
    </row>
    <row r="38" spans="1:11" s="76" customFormat="1" ht="15" customHeight="1">
      <c r="A38" s="193" t="s">
        <v>66</v>
      </c>
      <c r="B38" s="291"/>
      <c r="C38" s="191"/>
      <c r="D38" s="201"/>
      <c r="E38" s="201"/>
      <c r="F38" s="125"/>
      <c r="G38" s="125"/>
      <c r="H38" s="17"/>
      <c r="I38" s="127"/>
      <c r="J38" s="10"/>
      <c r="K38" s="50"/>
    </row>
    <row r="39" spans="1:11" s="76" customFormat="1" ht="15" customHeight="1">
      <c r="A39" s="113"/>
      <c r="B39" s="291"/>
      <c r="C39" s="191"/>
      <c r="D39" s="201"/>
      <c r="E39" s="201"/>
      <c r="F39" s="125"/>
      <c r="G39" s="125"/>
      <c r="H39" s="17"/>
      <c r="I39" s="127"/>
      <c r="J39" s="10"/>
      <c r="K39" s="50"/>
    </row>
    <row r="40" spans="1:11" s="76" customFormat="1" ht="15" customHeight="1">
      <c r="A40" s="77"/>
      <c r="B40" s="8"/>
      <c r="C40" s="251" t="s">
        <v>10</v>
      </c>
      <c r="D40" s="252"/>
      <c r="E40" s="253"/>
      <c r="F40" s="254">
        <f>SUM(F35:G38)</f>
        <v>0</v>
      </c>
      <c r="G40" s="15"/>
      <c r="H40" s="17"/>
      <c r="I40" s="17"/>
      <c r="J40" s="17"/>
      <c r="K40" s="50"/>
    </row>
    <row r="41" spans="1:13" s="76" customFormat="1" ht="15">
      <c r="A41" s="77"/>
      <c r="B41" s="8"/>
      <c r="C41" s="160"/>
      <c r="D41" s="160"/>
      <c r="E41" s="160"/>
      <c r="F41" s="160"/>
      <c r="G41" s="15"/>
      <c r="H41" s="17"/>
      <c r="I41" s="17"/>
      <c r="J41" s="17"/>
      <c r="K41" s="82"/>
      <c r="L41" s="135"/>
      <c r="M41" s="135"/>
    </row>
    <row r="42" spans="1:13" s="76" customFormat="1" ht="15">
      <c r="A42" s="113"/>
      <c r="B42" s="243" t="s">
        <v>41</v>
      </c>
      <c r="C42" s="86"/>
      <c r="D42" s="291"/>
      <c r="E42" s="291"/>
      <c r="F42" s="291"/>
      <c r="G42" s="291"/>
      <c r="H42" s="109"/>
      <c r="I42" s="109"/>
      <c r="J42" s="291"/>
      <c r="K42" s="292"/>
      <c r="L42" s="120"/>
      <c r="M42" s="120"/>
    </row>
    <row r="43" spans="1:13" s="76" customFormat="1" ht="15">
      <c r="A43" s="244"/>
      <c r="B43" s="238"/>
      <c r="C43" s="239" t="s">
        <v>20</v>
      </c>
      <c r="D43" s="240"/>
      <c r="E43" s="240"/>
      <c r="F43" s="240"/>
      <c r="G43" s="241"/>
      <c r="H43" s="242"/>
      <c r="I43" s="239"/>
      <c r="J43" s="240"/>
      <c r="K43" s="246"/>
      <c r="L43" s="160"/>
      <c r="M43" s="160"/>
    </row>
    <row r="44" spans="1:13" s="76" customFormat="1" ht="15">
      <c r="A44" s="193" t="s">
        <v>66</v>
      </c>
      <c r="B44" s="308"/>
      <c r="C44" s="191"/>
      <c r="D44" s="201"/>
      <c r="E44" s="201"/>
      <c r="F44" s="308"/>
      <c r="G44" s="125"/>
      <c r="H44" s="17"/>
      <c r="I44" s="127"/>
      <c r="J44" s="10"/>
      <c r="K44" s="82"/>
      <c r="L44" s="160"/>
      <c r="M44" s="160"/>
    </row>
    <row r="45" spans="1:13" s="76" customFormat="1" ht="15">
      <c r="A45" s="244"/>
      <c r="B45" s="245"/>
      <c r="C45" s="239" t="s">
        <v>47</v>
      </c>
      <c r="D45" s="240"/>
      <c r="E45" s="240"/>
      <c r="F45" s="240"/>
      <c r="G45" s="241"/>
      <c r="H45" s="242"/>
      <c r="I45" s="239"/>
      <c r="J45" s="240"/>
      <c r="K45" s="246"/>
      <c r="L45" s="148"/>
      <c r="M45" s="148"/>
    </row>
    <row r="46" spans="1:13" s="76" customFormat="1" ht="15">
      <c r="A46" s="193" t="s">
        <v>66</v>
      </c>
      <c r="B46" s="305"/>
      <c r="C46" s="191"/>
      <c r="D46" s="201"/>
      <c r="E46" s="201"/>
      <c r="F46" s="305"/>
      <c r="G46" s="125"/>
      <c r="H46" s="17"/>
      <c r="I46" s="127"/>
      <c r="J46" s="10"/>
      <c r="K46" s="82"/>
      <c r="L46" s="160"/>
      <c r="M46" s="160"/>
    </row>
    <row r="47" spans="1:13" s="76" customFormat="1" ht="15">
      <c r="A47" s="244"/>
      <c r="B47" s="245"/>
      <c r="C47" s="239" t="s">
        <v>42</v>
      </c>
      <c r="D47" s="240"/>
      <c r="E47" s="240"/>
      <c r="F47" s="240"/>
      <c r="G47" s="241"/>
      <c r="H47" s="242"/>
      <c r="I47" s="239"/>
      <c r="J47" s="240"/>
      <c r="K47" s="246"/>
      <c r="L47" s="120"/>
      <c r="M47" s="120"/>
    </row>
    <row r="48" spans="1:13" s="76" customFormat="1" ht="15" customHeight="1">
      <c r="A48" s="113" t="s">
        <v>95</v>
      </c>
      <c r="B48" s="327"/>
      <c r="C48" s="191">
        <v>42984</v>
      </c>
      <c r="D48" s="201">
        <v>43006</v>
      </c>
      <c r="E48" s="201">
        <v>43013</v>
      </c>
      <c r="F48" s="125">
        <v>12000000</v>
      </c>
      <c r="G48" s="125"/>
      <c r="H48" s="17" t="s">
        <v>83</v>
      </c>
      <c r="I48" s="69" t="s">
        <v>89</v>
      </c>
      <c r="J48" s="10" t="s">
        <v>72</v>
      </c>
      <c r="K48" s="195"/>
      <c r="L48" s="190">
        <f>DAYS360(C48,D48)</f>
        <v>22</v>
      </c>
      <c r="M48" s="206"/>
    </row>
    <row r="49" spans="1:13" s="76" customFormat="1" ht="15">
      <c r="A49" s="244"/>
      <c r="B49" s="245"/>
      <c r="C49" s="239" t="s">
        <v>49</v>
      </c>
      <c r="D49" s="240"/>
      <c r="E49" s="240"/>
      <c r="F49" s="240"/>
      <c r="G49" s="241"/>
      <c r="H49" s="242"/>
      <c r="I49" s="239"/>
      <c r="J49" s="240"/>
      <c r="K49" s="246"/>
      <c r="L49" s="95"/>
      <c r="M49" s="95"/>
    </row>
    <row r="50" spans="1:13" s="76" customFormat="1" ht="15">
      <c r="A50" s="193" t="s">
        <v>66</v>
      </c>
      <c r="B50" s="308"/>
      <c r="C50" s="191"/>
      <c r="D50" s="201"/>
      <c r="E50" s="201"/>
      <c r="F50" s="125"/>
      <c r="G50" s="125"/>
      <c r="H50" s="17"/>
      <c r="I50" s="127"/>
      <c r="J50" s="10"/>
      <c r="K50" s="82"/>
      <c r="L50" s="149"/>
      <c r="M50" s="149"/>
    </row>
    <row r="51" spans="1:13" s="76" customFormat="1" ht="15">
      <c r="A51" s="244"/>
      <c r="B51" s="245"/>
      <c r="C51" s="239" t="s">
        <v>35</v>
      </c>
      <c r="D51" s="240"/>
      <c r="E51" s="240"/>
      <c r="F51" s="240"/>
      <c r="G51" s="241"/>
      <c r="H51" s="242"/>
      <c r="I51" s="239"/>
      <c r="J51" s="240"/>
      <c r="K51" s="246"/>
      <c r="L51" s="95"/>
      <c r="M51" s="95"/>
    </row>
    <row r="52" spans="1:13" s="76" customFormat="1" ht="15" customHeight="1">
      <c r="A52" s="193" t="s">
        <v>66</v>
      </c>
      <c r="B52" s="325"/>
      <c r="C52" s="191"/>
      <c r="D52" s="201"/>
      <c r="E52" s="201"/>
      <c r="F52" s="125"/>
      <c r="G52" s="125"/>
      <c r="H52" s="17"/>
      <c r="I52" s="127"/>
      <c r="J52" s="10"/>
      <c r="K52" s="195"/>
      <c r="L52" s="190">
        <f>DAYS360(C52,D52)</f>
        <v>0</v>
      </c>
      <c r="M52" s="206"/>
    </row>
    <row r="53" spans="1:13" s="76" customFormat="1" ht="15">
      <c r="A53" s="244"/>
      <c r="B53" s="245"/>
      <c r="C53" s="239" t="s">
        <v>23</v>
      </c>
      <c r="D53" s="240"/>
      <c r="E53" s="240"/>
      <c r="F53" s="240"/>
      <c r="G53" s="241"/>
      <c r="H53" s="242"/>
      <c r="I53" s="239"/>
      <c r="J53" s="240"/>
      <c r="K53" s="246"/>
      <c r="L53" s="110"/>
      <c r="M53" s="110"/>
    </row>
    <row r="54" spans="1:13" s="76" customFormat="1" ht="15" customHeight="1">
      <c r="A54" s="193" t="s">
        <v>66</v>
      </c>
      <c r="B54" s="325"/>
      <c r="C54" s="191"/>
      <c r="D54" s="201"/>
      <c r="E54" s="201"/>
      <c r="F54" s="125"/>
      <c r="G54" s="125"/>
      <c r="H54" s="17"/>
      <c r="I54" s="127"/>
      <c r="J54" s="10"/>
      <c r="K54" s="195"/>
      <c r="L54" s="190">
        <f>DAYS360(C54,D54)</f>
        <v>0</v>
      </c>
      <c r="M54" s="206"/>
    </row>
    <row r="55" spans="1:13" s="76" customFormat="1" ht="15">
      <c r="A55" s="113"/>
      <c r="B55" s="324"/>
      <c r="C55" s="191"/>
      <c r="D55" s="201"/>
      <c r="E55" s="201"/>
      <c r="F55" s="125"/>
      <c r="G55" s="125"/>
      <c r="H55" s="17"/>
      <c r="I55" s="127"/>
      <c r="J55" s="10"/>
      <c r="K55" s="82"/>
      <c r="L55" s="160"/>
      <c r="M55" s="160"/>
    </row>
    <row r="56" spans="1:13" s="76" customFormat="1" ht="15">
      <c r="A56" s="113"/>
      <c r="B56" s="160"/>
      <c r="C56" s="251" t="s">
        <v>10</v>
      </c>
      <c r="D56" s="252"/>
      <c r="E56" s="253"/>
      <c r="F56" s="254">
        <f>SUM(F44:F54)</f>
        <v>12000000</v>
      </c>
      <c r="G56" s="23"/>
      <c r="H56" s="17"/>
      <c r="I56" s="17"/>
      <c r="J56" s="10"/>
      <c r="K56" s="82"/>
      <c r="L56" s="95"/>
      <c r="M56" s="95"/>
    </row>
    <row r="57" spans="1:13" s="76" customFormat="1" ht="15">
      <c r="A57" s="113"/>
      <c r="B57" s="18"/>
      <c r="C57" s="12"/>
      <c r="D57" s="13"/>
      <c r="E57" s="13"/>
      <c r="F57" s="14"/>
      <c r="G57" s="23"/>
      <c r="H57" s="17"/>
      <c r="I57" s="17"/>
      <c r="J57" s="10"/>
      <c r="K57" s="144"/>
      <c r="L57" s="95"/>
      <c r="M57" s="95"/>
    </row>
    <row r="58" spans="1:11" ht="15">
      <c r="A58" s="113"/>
      <c r="B58" s="291"/>
      <c r="C58" s="291"/>
      <c r="D58" s="291"/>
      <c r="E58" s="291"/>
      <c r="F58" s="291"/>
      <c r="G58" s="291"/>
      <c r="H58" s="17"/>
      <c r="I58" s="17"/>
      <c r="J58" s="10"/>
      <c r="K58" s="144"/>
    </row>
    <row r="59" spans="1:11" ht="15">
      <c r="A59" s="113"/>
      <c r="B59" s="66"/>
      <c r="C59" s="67"/>
      <c r="D59" s="12"/>
      <c r="E59" s="12"/>
      <c r="F59" s="14"/>
      <c r="G59" s="291"/>
      <c r="H59" s="17"/>
      <c r="I59" s="17"/>
      <c r="J59" s="10"/>
      <c r="K59" s="145"/>
    </row>
    <row r="60" spans="1:11" ht="15">
      <c r="A60" s="113"/>
      <c r="B60" s="255" t="s">
        <v>24</v>
      </c>
      <c r="C60" s="256" t="s">
        <v>10</v>
      </c>
      <c r="D60" s="257"/>
      <c r="E60" s="257"/>
      <c r="F60" s="254">
        <f>F12+F24+F40+F56+F30+F18</f>
        <v>24000000</v>
      </c>
      <c r="G60" s="291"/>
      <c r="H60" s="17"/>
      <c r="I60" s="17"/>
      <c r="J60" s="10"/>
      <c r="K60" s="145"/>
    </row>
    <row r="61" spans="1:11" ht="15">
      <c r="A61" s="77"/>
      <c r="B61" s="291"/>
      <c r="C61" s="18"/>
      <c r="D61" s="18"/>
      <c r="E61" s="18"/>
      <c r="F61" s="291"/>
      <c r="G61" s="62"/>
      <c r="H61" s="17"/>
      <c r="I61" s="17"/>
      <c r="J61" s="18"/>
      <c r="K61" s="145"/>
    </row>
    <row r="62" spans="1:11" ht="15">
      <c r="A62" s="147" t="s">
        <v>18</v>
      </c>
      <c r="B62" s="101"/>
      <c r="C62" s="102"/>
      <c r="D62" s="102"/>
      <c r="E62" s="102"/>
      <c r="F62" s="101"/>
      <c r="G62" s="103"/>
      <c r="H62" s="104"/>
      <c r="I62" s="104"/>
      <c r="J62" s="102"/>
      <c r="K62" s="105" t="s">
        <v>18</v>
      </c>
    </row>
    <row r="63" spans="1:11" ht="47.25">
      <c r="A63" s="300"/>
      <c r="B63" s="301"/>
      <c r="C63" s="302"/>
      <c r="D63" s="302"/>
      <c r="E63" s="302"/>
      <c r="F63" s="294" t="str">
        <f>+C1</f>
        <v>Williams Brazil</v>
      </c>
      <c r="G63" s="294"/>
      <c r="H63" s="303"/>
      <c r="I63" s="303"/>
      <c r="J63" s="303"/>
      <c r="K63" s="215"/>
    </row>
    <row r="64" spans="1:11" ht="25.5">
      <c r="A64" s="52"/>
      <c r="B64" s="24"/>
      <c r="C64" s="28"/>
      <c r="D64" s="28"/>
      <c r="E64" s="28"/>
      <c r="F64" s="29" t="str">
        <f>+C2</f>
        <v>SUGAR LINE UP edition 11.10.2017</v>
      </c>
      <c r="G64" s="29"/>
      <c r="H64" s="28"/>
      <c r="I64" s="28"/>
      <c r="J64" s="28"/>
      <c r="K64" s="49"/>
    </row>
    <row r="65" spans="1:11" s="76" customFormat="1" ht="15">
      <c r="A65" s="52"/>
      <c r="B65" s="28"/>
      <c r="C65" s="28"/>
      <c r="D65" s="28"/>
      <c r="E65" s="28"/>
      <c r="F65" s="30"/>
      <c r="G65" s="30"/>
      <c r="H65" s="28"/>
      <c r="I65" s="28"/>
      <c r="J65" s="28"/>
      <c r="K65" s="49"/>
    </row>
    <row r="66" spans="1:11" s="76" customFormat="1" ht="15">
      <c r="A66" s="52"/>
      <c r="B66" s="28"/>
      <c r="C66" s="28"/>
      <c r="D66" s="28"/>
      <c r="E66" s="28"/>
      <c r="F66" s="28"/>
      <c r="G66" s="28"/>
      <c r="H66" s="28"/>
      <c r="I66" s="28"/>
      <c r="J66" s="28"/>
      <c r="K66" s="49"/>
    </row>
    <row r="67" spans="1:11" ht="15">
      <c r="A67" s="507" t="s">
        <v>25</v>
      </c>
      <c r="B67" s="508"/>
      <c r="C67" s="22"/>
      <c r="D67" s="22"/>
      <c r="E67" s="22"/>
      <c r="F67" s="22"/>
      <c r="G67" s="22"/>
      <c r="H67" s="27"/>
      <c r="I67" s="27"/>
      <c r="J67" s="31"/>
      <c r="K67" s="50"/>
    </row>
    <row r="68" spans="1:11" ht="15">
      <c r="A68" s="270" t="s">
        <v>45</v>
      </c>
      <c r="B68" s="125">
        <f>+F12</f>
        <v>0</v>
      </c>
      <c r="C68" s="22"/>
      <c r="D68" s="22"/>
      <c r="E68" s="22"/>
      <c r="F68" s="22"/>
      <c r="G68" s="22"/>
      <c r="H68" s="27"/>
      <c r="I68" s="27"/>
      <c r="J68" s="31"/>
      <c r="K68" s="53"/>
    </row>
    <row r="69" spans="1:11" ht="15">
      <c r="A69" s="270" t="s">
        <v>55</v>
      </c>
      <c r="B69" s="125">
        <f>F18</f>
        <v>12000000</v>
      </c>
      <c r="C69" s="22"/>
      <c r="D69" s="22"/>
      <c r="E69" s="22"/>
      <c r="F69" s="22"/>
      <c r="G69" s="22"/>
      <c r="H69" s="27"/>
      <c r="I69" s="27"/>
      <c r="J69" s="31"/>
      <c r="K69" s="53"/>
    </row>
    <row r="70" spans="1:11" s="76" customFormat="1" ht="15">
      <c r="A70" s="270" t="s">
        <v>46</v>
      </c>
      <c r="B70" s="125">
        <f>F24</f>
        <v>0</v>
      </c>
      <c r="C70" s="22"/>
      <c r="D70" s="22"/>
      <c r="E70" s="22"/>
      <c r="F70" s="22"/>
      <c r="G70" s="22"/>
      <c r="H70" s="27"/>
      <c r="I70" s="27"/>
      <c r="J70" s="31"/>
      <c r="K70" s="53"/>
    </row>
    <row r="71" spans="1:11" s="76" customFormat="1" ht="15">
      <c r="A71" s="270" t="s">
        <v>48</v>
      </c>
      <c r="B71" s="125">
        <f>F30</f>
        <v>0</v>
      </c>
      <c r="C71" s="22"/>
      <c r="D71" s="22"/>
      <c r="E71" s="22"/>
      <c r="F71" s="22"/>
      <c r="G71" s="22"/>
      <c r="H71" s="27"/>
      <c r="I71" s="27"/>
      <c r="J71" s="31"/>
      <c r="K71" s="53"/>
    </row>
    <row r="72" spans="1:11" s="76" customFormat="1" ht="15">
      <c r="A72" s="270" t="s">
        <v>12</v>
      </c>
      <c r="B72" s="125">
        <f>F40</f>
        <v>0</v>
      </c>
      <c r="C72" s="22"/>
      <c r="D72" s="22"/>
      <c r="E72" s="22"/>
      <c r="F72" s="22"/>
      <c r="G72" s="22"/>
      <c r="H72" s="27"/>
      <c r="I72" s="27"/>
      <c r="J72" s="31"/>
      <c r="K72" s="53"/>
    </row>
    <row r="73" spans="1:11" s="76" customFormat="1" ht="15">
      <c r="A73" s="270" t="s">
        <v>41</v>
      </c>
      <c r="B73" s="125">
        <f>F56</f>
        <v>12000000</v>
      </c>
      <c r="C73" s="22"/>
      <c r="D73" s="22"/>
      <c r="E73" s="22"/>
      <c r="F73" s="22"/>
      <c r="G73" s="22"/>
      <c r="H73" s="27"/>
      <c r="I73" s="27"/>
      <c r="J73" s="31"/>
      <c r="K73" s="53"/>
    </row>
    <row r="74" spans="1:11" ht="15">
      <c r="A74" s="286" t="s">
        <v>26</v>
      </c>
      <c r="B74" s="268">
        <f>SUM(B68:B73)</f>
        <v>24000000</v>
      </c>
      <c r="C74" s="22"/>
      <c r="D74" s="22"/>
      <c r="E74" s="22"/>
      <c r="F74" s="22"/>
      <c r="G74" s="22"/>
      <c r="H74" s="27"/>
      <c r="I74" s="27"/>
      <c r="J74" s="22"/>
      <c r="K74" s="55"/>
    </row>
    <row r="75" spans="1:11" ht="15">
      <c r="A75" s="48"/>
      <c r="B75" s="160"/>
      <c r="C75" s="22"/>
      <c r="D75" s="22"/>
      <c r="E75" s="22"/>
      <c r="F75" s="22"/>
      <c r="G75" s="22"/>
      <c r="H75" s="27"/>
      <c r="I75" s="27"/>
      <c r="J75" s="22"/>
      <c r="K75" s="55"/>
    </row>
    <row r="76" spans="1:11" ht="15">
      <c r="A76" s="48"/>
      <c r="B76" s="65"/>
      <c r="C76" s="22"/>
      <c r="D76" s="22"/>
      <c r="E76" s="22"/>
      <c r="F76" s="22"/>
      <c r="G76" s="22"/>
      <c r="H76" s="27"/>
      <c r="I76" s="27"/>
      <c r="J76" s="22"/>
      <c r="K76" s="55"/>
    </row>
    <row r="77" spans="1:11" ht="15">
      <c r="A77" s="56"/>
      <c r="B77" s="43"/>
      <c r="C77" s="22"/>
      <c r="D77" s="22"/>
      <c r="E77" s="22"/>
      <c r="F77" s="22"/>
      <c r="G77" s="22"/>
      <c r="H77" s="27"/>
      <c r="I77" s="27"/>
      <c r="J77" s="22"/>
      <c r="K77" s="57"/>
    </row>
    <row r="78" spans="1:11" ht="15">
      <c r="A78" s="56"/>
      <c r="B78" s="43"/>
      <c r="C78" s="22"/>
      <c r="D78" s="22"/>
      <c r="E78" s="22"/>
      <c r="F78" s="22"/>
      <c r="G78" s="22"/>
      <c r="H78" s="27"/>
      <c r="I78" s="27"/>
      <c r="J78" s="22"/>
      <c r="K78" s="57"/>
    </row>
    <row r="79" spans="1:11" s="76" customFormat="1" ht="15">
      <c r="A79" s="56"/>
      <c r="B79" s="43"/>
      <c r="C79" s="22"/>
      <c r="D79" s="22"/>
      <c r="E79" s="22"/>
      <c r="F79" s="22"/>
      <c r="G79" s="22"/>
      <c r="H79" s="27"/>
      <c r="I79" s="27"/>
      <c r="J79" s="22"/>
      <c r="K79" s="57"/>
    </row>
    <row r="80" spans="1:11" ht="15">
      <c r="A80" s="58"/>
      <c r="B80" s="34"/>
      <c r="C80" s="22"/>
      <c r="D80" s="22"/>
      <c r="E80" s="22"/>
      <c r="F80" s="22"/>
      <c r="G80" s="22"/>
      <c r="H80" s="27"/>
      <c r="I80" s="27"/>
      <c r="J80" s="22"/>
      <c r="K80" s="57"/>
    </row>
    <row r="81" spans="1:11" ht="15">
      <c r="A81" s="507" t="s">
        <v>40</v>
      </c>
      <c r="B81" s="508"/>
      <c r="C81" s="22"/>
      <c r="D81" s="22"/>
      <c r="E81" s="22"/>
      <c r="F81" s="22"/>
      <c r="G81" s="22"/>
      <c r="H81" s="27"/>
      <c r="I81" s="27"/>
      <c r="J81" s="22"/>
      <c r="K81" s="57"/>
    </row>
    <row r="82" spans="1:11" ht="15">
      <c r="A82" s="270" t="s">
        <v>53</v>
      </c>
      <c r="B82" s="125">
        <f>SUMIF($H$10:$H$57,"A45",$F$10:$F$57)</f>
        <v>24000000</v>
      </c>
      <c r="C82" s="22"/>
      <c r="D82" s="22"/>
      <c r="E82" s="22"/>
      <c r="F82" s="22"/>
      <c r="G82" s="22"/>
      <c r="H82" s="27"/>
      <c r="I82" s="27"/>
      <c r="J82" s="22"/>
      <c r="K82" s="57"/>
    </row>
    <row r="83" spans="1:11" ht="15">
      <c r="A83" s="270" t="s">
        <v>52</v>
      </c>
      <c r="B83" s="125">
        <f>SUMIF($H$10:$H$57,"B150",$F$10:$G$57)</f>
        <v>0</v>
      </c>
      <c r="C83" s="22"/>
      <c r="D83" s="22"/>
      <c r="E83" s="22"/>
      <c r="F83" s="22"/>
      <c r="G83" s="22"/>
      <c r="H83" s="27"/>
      <c r="I83" s="27"/>
      <c r="J83" s="22"/>
      <c r="K83" s="57"/>
    </row>
    <row r="84" spans="1:11" s="76" customFormat="1" ht="15">
      <c r="A84" s="270" t="s">
        <v>71</v>
      </c>
      <c r="B84" s="125">
        <f>SUMIF($H$10:$H$57,"TBC",$F$10:$G$57)</f>
        <v>0</v>
      </c>
      <c r="C84" s="22"/>
      <c r="D84" s="22"/>
      <c r="E84" s="22"/>
      <c r="F84" s="22"/>
      <c r="G84" s="22"/>
      <c r="H84" s="27"/>
      <c r="I84" s="27"/>
      <c r="J84" s="22"/>
      <c r="K84" s="57"/>
    </row>
    <row r="85" spans="1:11" ht="15">
      <c r="A85" s="286" t="s">
        <v>26</v>
      </c>
      <c r="B85" s="268">
        <f>SUM(B82:B84)</f>
        <v>24000000</v>
      </c>
      <c r="C85" s="22"/>
      <c r="D85" s="22"/>
      <c r="E85" s="22"/>
      <c r="F85" s="22"/>
      <c r="G85" s="22"/>
      <c r="H85" s="27"/>
      <c r="I85" s="27"/>
      <c r="J85" s="22"/>
      <c r="K85" s="146"/>
    </row>
    <row r="86" spans="1:11" ht="15">
      <c r="A86" s="58"/>
      <c r="B86" s="34"/>
      <c r="C86" s="22"/>
      <c r="D86" s="22"/>
      <c r="E86" s="22"/>
      <c r="F86" s="22"/>
      <c r="G86" s="22"/>
      <c r="H86" s="27"/>
      <c r="I86" s="27"/>
      <c r="J86" s="27"/>
      <c r="K86" s="146"/>
    </row>
    <row r="87" spans="1:11" ht="15">
      <c r="A87" s="59"/>
      <c r="B87" s="68"/>
      <c r="C87" s="22"/>
      <c r="D87" s="22"/>
      <c r="E87" s="22"/>
      <c r="F87" s="22"/>
      <c r="G87" s="22"/>
      <c r="H87" s="27"/>
      <c r="I87" s="27"/>
      <c r="J87" s="27"/>
      <c r="K87" s="126"/>
    </row>
    <row r="88" spans="1:11" ht="15">
      <c r="A88" s="48"/>
      <c r="B88" s="160"/>
      <c r="C88" s="22"/>
      <c r="D88" s="22"/>
      <c r="E88" s="22"/>
      <c r="F88" s="22"/>
      <c r="G88" s="22"/>
      <c r="H88" s="27"/>
      <c r="I88" s="27"/>
      <c r="J88" s="27"/>
      <c r="K88" s="126"/>
    </row>
    <row r="89" spans="1:11" ht="15">
      <c r="A89" s="48"/>
      <c r="B89" s="160"/>
      <c r="C89" s="160"/>
      <c r="D89" s="160"/>
      <c r="E89" s="160"/>
      <c r="F89" s="160"/>
      <c r="G89" s="160"/>
      <c r="H89" s="160"/>
      <c r="I89" s="160"/>
      <c r="J89" s="160"/>
      <c r="K89" s="126"/>
    </row>
    <row r="90" spans="1:11" ht="15">
      <c r="A90" s="48"/>
      <c r="B90" s="160"/>
      <c r="C90" s="160"/>
      <c r="D90" s="160"/>
      <c r="E90" s="160"/>
      <c r="F90" s="160"/>
      <c r="G90" s="160"/>
      <c r="H90" s="160"/>
      <c r="I90" s="160"/>
      <c r="J90" s="160"/>
      <c r="K90" s="126"/>
    </row>
    <row r="91" spans="1:11" ht="15">
      <c r="A91" s="48"/>
      <c r="B91" s="160"/>
      <c r="C91" s="160"/>
      <c r="D91" s="160"/>
      <c r="E91" s="160"/>
      <c r="F91" s="160"/>
      <c r="G91" s="160"/>
      <c r="H91" s="160"/>
      <c r="I91" s="160"/>
      <c r="J91" s="160"/>
      <c r="K91" s="161"/>
    </row>
    <row r="92" spans="1:11" ht="15">
      <c r="A92" s="48"/>
      <c r="B92" s="160"/>
      <c r="C92" s="160"/>
      <c r="D92" s="160"/>
      <c r="E92" s="160"/>
      <c r="F92" s="160"/>
      <c r="G92" s="160"/>
      <c r="H92" s="160"/>
      <c r="I92" s="160"/>
      <c r="J92" s="160"/>
      <c r="K92" s="161"/>
    </row>
    <row r="93" spans="1:11" ht="15">
      <c r="A93" s="79" t="s">
        <v>63</v>
      </c>
      <c r="B93" s="106"/>
      <c r="C93" s="106"/>
      <c r="D93" s="106"/>
      <c r="E93" s="106"/>
      <c r="F93" s="106"/>
      <c r="G93" s="106"/>
      <c r="H93" s="107"/>
      <c r="I93" s="106"/>
      <c r="J93" s="106"/>
      <c r="K93" s="108" t="s">
        <v>63</v>
      </c>
    </row>
  </sheetData>
  <sheetProtection password="F66E" sheet="1"/>
  <mergeCells count="5">
    <mergeCell ref="C1:K1"/>
    <mergeCell ref="C2:K2"/>
    <mergeCell ref="C3:K3"/>
    <mergeCell ref="A67:B67"/>
    <mergeCell ref="A81:B8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I26" sqref="I2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76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44"/>
      <c r="B1" s="45"/>
      <c r="C1" s="501" t="str">
        <f>+LINEUP!C1</f>
        <v>Williams Brazil</v>
      </c>
      <c r="D1" s="501"/>
      <c r="E1" s="501"/>
      <c r="F1" s="501"/>
      <c r="G1" s="501"/>
      <c r="H1" s="501"/>
      <c r="I1" s="501"/>
      <c r="J1" s="501"/>
      <c r="K1" s="502"/>
      <c r="L1" s="1"/>
    </row>
    <row r="2" spans="1:12" ht="26.25">
      <c r="A2" s="46"/>
      <c r="B2" s="2"/>
      <c r="C2" s="503" t="str">
        <f>+LINEUP!C2</f>
        <v>SUGAR LINE UP edition 11.10.2017</v>
      </c>
      <c r="D2" s="503"/>
      <c r="E2" s="503"/>
      <c r="F2" s="503"/>
      <c r="G2" s="503"/>
      <c r="H2" s="503"/>
      <c r="I2" s="503"/>
      <c r="J2" s="503"/>
      <c r="K2" s="504"/>
      <c r="L2" s="3"/>
    </row>
    <row r="3" spans="1:12" ht="15">
      <c r="A3" s="46"/>
      <c r="B3" s="2"/>
      <c r="C3" s="505" t="s">
        <v>80</v>
      </c>
      <c r="D3" s="505"/>
      <c r="E3" s="505"/>
      <c r="F3" s="505"/>
      <c r="G3" s="505"/>
      <c r="H3" s="505"/>
      <c r="I3" s="505"/>
      <c r="J3" s="505"/>
      <c r="K3" s="506"/>
      <c r="L3" s="3"/>
    </row>
    <row r="4" spans="1:12" ht="18" customHeight="1">
      <c r="A4" s="46"/>
      <c r="B4" s="2"/>
      <c r="C4" s="2"/>
      <c r="D4" s="2"/>
      <c r="E4" s="4"/>
      <c r="F4" s="4"/>
      <c r="G4" s="5"/>
      <c r="H4" s="6"/>
      <c r="I4" s="2"/>
      <c r="J4" s="2"/>
      <c r="K4" s="47"/>
      <c r="L4" s="3"/>
    </row>
    <row r="5" spans="1:12" ht="18">
      <c r="A5" s="46"/>
      <c r="B5" s="2"/>
      <c r="C5" s="2"/>
      <c r="D5" s="2"/>
      <c r="E5" s="4"/>
      <c r="F5" s="4"/>
      <c r="G5" s="7"/>
      <c r="H5" s="6"/>
      <c r="I5" s="2"/>
      <c r="J5" s="2"/>
      <c r="K5" s="47"/>
      <c r="L5" s="3"/>
    </row>
    <row r="6" spans="1:11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/>
      <c r="G6" s="236" t="s">
        <v>5</v>
      </c>
      <c r="H6" s="236" t="s">
        <v>6</v>
      </c>
      <c r="I6" s="236" t="s">
        <v>7</v>
      </c>
      <c r="J6" s="236" t="s">
        <v>8</v>
      </c>
      <c r="K6" s="250"/>
    </row>
    <row r="7" spans="1:11" ht="15">
      <c r="A7" s="284"/>
      <c r="B7" s="285"/>
      <c r="C7" s="160"/>
      <c r="D7" s="160"/>
      <c r="E7" s="160"/>
      <c r="F7" s="160"/>
      <c r="G7" s="160"/>
      <c r="H7" s="41"/>
      <c r="I7" s="41"/>
      <c r="J7" s="160"/>
      <c r="K7" s="216"/>
    </row>
    <row r="8" spans="1:11" s="76" customFormat="1" ht="15">
      <c r="A8" s="113"/>
      <c r="B8" s="243" t="s">
        <v>45</v>
      </c>
      <c r="C8" s="86"/>
      <c r="D8" s="291"/>
      <c r="E8" s="291"/>
      <c r="F8" s="291"/>
      <c r="G8" s="291"/>
      <c r="H8" s="291"/>
      <c r="I8" s="109"/>
      <c r="J8" s="109"/>
      <c r="K8" s="292"/>
    </row>
    <row r="9" spans="1:11" s="76" customFormat="1" ht="15">
      <c r="A9" s="244"/>
      <c r="B9" s="238"/>
      <c r="C9" s="239" t="s">
        <v>59</v>
      </c>
      <c r="D9" s="240"/>
      <c r="E9" s="240"/>
      <c r="F9" s="240"/>
      <c r="G9" s="240"/>
      <c r="H9" s="241"/>
      <c r="I9" s="242"/>
      <c r="J9" s="239"/>
      <c r="K9" s="246"/>
    </row>
    <row r="10" spans="1:13" s="76" customFormat="1" ht="15.75" customHeight="1">
      <c r="A10" s="367" t="s">
        <v>133</v>
      </c>
      <c r="B10" s="368"/>
      <c r="C10" s="369">
        <v>43015</v>
      </c>
      <c r="D10" s="370">
        <v>43017</v>
      </c>
      <c r="E10" s="370">
        <v>43021</v>
      </c>
      <c r="F10" s="331"/>
      <c r="G10" s="371">
        <v>26550000</v>
      </c>
      <c r="H10" s="338" t="s">
        <v>9</v>
      </c>
      <c r="I10" s="69" t="s">
        <v>98</v>
      </c>
      <c r="J10" s="338" t="s">
        <v>134</v>
      </c>
      <c r="K10" s="161"/>
      <c r="L10" s="190">
        <f>DAYS360(C10,D10)</f>
        <v>2</v>
      </c>
      <c r="M10" s="206"/>
    </row>
    <row r="11" spans="1:11" s="76" customFormat="1" ht="13.5" customHeight="1">
      <c r="A11" s="194"/>
      <c r="B11" s="276"/>
      <c r="C11" s="191"/>
      <c r="D11" s="201"/>
      <c r="E11" s="201"/>
      <c r="F11" s="80"/>
      <c r="G11" s="80"/>
      <c r="H11" s="69"/>
      <c r="I11" s="69"/>
      <c r="J11" s="69"/>
      <c r="K11" s="195"/>
    </row>
    <row r="12" spans="1:11" s="73" customFormat="1" ht="15">
      <c r="A12" s="139"/>
      <c r="B12" s="160"/>
      <c r="C12" s="247" t="s">
        <v>10</v>
      </c>
      <c r="D12" s="293"/>
      <c r="E12" s="293"/>
      <c r="F12" s="293"/>
      <c r="G12" s="249">
        <f>SUM(G10:G10)</f>
        <v>26550000</v>
      </c>
      <c r="H12" s="160"/>
      <c r="I12" s="160"/>
      <c r="J12" s="160"/>
      <c r="K12" s="161"/>
    </row>
    <row r="13" spans="1:11" s="21" customFormat="1" ht="15">
      <c r="A13" s="139"/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3" s="76" customFormat="1" ht="13.5" customHeight="1">
      <c r="A14" s="113"/>
      <c r="B14" s="243" t="s">
        <v>55</v>
      </c>
      <c r="C14" s="86"/>
      <c r="D14" s="317"/>
      <c r="E14" s="317"/>
      <c r="F14" s="317"/>
      <c r="G14" s="317"/>
      <c r="H14" s="109"/>
      <c r="I14" s="109"/>
      <c r="J14" s="317"/>
      <c r="K14" s="318"/>
      <c r="L14" s="190"/>
      <c r="M14" s="205"/>
    </row>
    <row r="15" spans="1:13" s="76" customFormat="1" ht="13.5" customHeight="1">
      <c r="A15" s="244"/>
      <c r="B15" s="238"/>
      <c r="C15" s="239" t="s">
        <v>50</v>
      </c>
      <c r="D15" s="240"/>
      <c r="E15" s="240"/>
      <c r="F15" s="240"/>
      <c r="G15" s="241" t="s">
        <v>57</v>
      </c>
      <c r="H15" s="242" t="s">
        <v>66</v>
      </c>
      <c r="I15" s="239" t="s">
        <v>56</v>
      </c>
      <c r="J15" s="240"/>
      <c r="K15" s="246"/>
      <c r="L15" s="188"/>
      <c r="M15" s="205"/>
    </row>
    <row r="16" spans="1:13" s="40" customFormat="1" ht="13.5" customHeight="1">
      <c r="A16" s="200" t="s">
        <v>66</v>
      </c>
      <c r="K16" s="161"/>
      <c r="L16" s="190"/>
      <c r="M16" s="207"/>
    </row>
    <row r="17" spans="1:13" s="76" customFormat="1" ht="13.5" customHeight="1">
      <c r="A17" s="200"/>
      <c r="B17" s="140"/>
      <c r="C17" s="229"/>
      <c r="D17" s="69"/>
      <c r="E17" s="69"/>
      <c r="F17" s="125"/>
      <c r="G17" s="162"/>
      <c r="H17" s="69"/>
      <c r="I17" s="69"/>
      <c r="J17" s="69"/>
      <c r="K17" s="318"/>
      <c r="L17" s="188"/>
      <c r="M17" s="205"/>
    </row>
    <row r="18" spans="1:13" s="76" customFormat="1" ht="13.5" customHeight="1">
      <c r="A18" s="185"/>
      <c r="B18" s="317"/>
      <c r="C18" s="319" t="s">
        <v>10</v>
      </c>
      <c r="D18" s="320"/>
      <c r="E18" s="320"/>
      <c r="F18" s="290">
        <f>SUM(F17:F17)</f>
        <v>0</v>
      </c>
      <c r="G18" s="249">
        <f>SUM(G16)</f>
        <v>0</v>
      </c>
      <c r="H18" s="317"/>
      <c r="I18" s="317"/>
      <c r="J18" s="317"/>
      <c r="K18" s="318"/>
      <c r="L18" s="188"/>
      <c r="M18" s="205"/>
    </row>
    <row r="19" spans="1:11" s="21" customFormat="1" ht="15">
      <c r="A19" s="13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s="21" customFormat="1" ht="15" customHeight="1">
      <c r="A20" s="113"/>
      <c r="B20" s="243" t="s">
        <v>46</v>
      </c>
      <c r="C20" s="86"/>
      <c r="D20" s="291"/>
      <c r="E20" s="291"/>
      <c r="F20" s="291"/>
      <c r="G20" s="291"/>
      <c r="H20" s="291"/>
      <c r="I20" s="109"/>
      <c r="J20" s="109"/>
      <c r="K20" s="292"/>
    </row>
    <row r="21" spans="1:11" s="21" customFormat="1" ht="15" customHeight="1">
      <c r="A21" s="244"/>
      <c r="B21" s="238"/>
      <c r="C21" s="239" t="s">
        <v>59</v>
      </c>
      <c r="D21" s="240"/>
      <c r="E21" s="240"/>
      <c r="F21" s="240"/>
      <c r="G21" s="240"/>
      <c r="H21" s="241"/>
      <c r="I21" s="242"/>
      <c r="J21" s="239"/>
      <c r="K21" s="246"/>
    </row>
    <row r="22" spans="1:13" s="40" customFormat="1" ht="13.5" customHeight="1">
      <c r="A22" s="367" t="s">
        <v>182</v>
      </c>
      <c r="B22" s="380"/>
      <c r="C22" s="369">
        <v>43024</v>
      </c>
      <c r="D22" s="370">
        <v>43024</v>
      </c>
      <c r="E22" s="370">
        <v>43026</v>
      </c>
      <c r="F22" s="371"/>
      <c r="G22" s="371">
        <v>25000000</v>
      </c>
      <c r="H22" s="338" t="s">
        <v>9</v>
      </c>
      <c r="I22" s="338" t="s">
        <v>90</v>
      </c>
      <c r="J22" s="338" t="s">
        <v>15</v>
      </c>
      <c r="K22" s="161"/>
      <c r="L22" s="190"/>
      <c r="M22" s="207"/>
    </row>
    <row r="23" spans="1:11" s="76" customFormat="1" ht="15" customHeight="1">
      <c r="A23" s="193"/>
      <c r="B23" s="291"/>
      <c r="C23" s="191"/>
      <c r="D23" s="198"/>
      <c r="E23" s="198"/>
      <c r="F23" s="80"/>
      <c r="G23" s="80"/>
      <c r="H23" s="69"/>
      <c r="I23" s="69"/>
      <c r="J23" s="69"/>
      <c r="K23" s="195"/>
    </row>
    <row r="24" spans="1:11" s="72" customFormat="1" ht="15" customHeight="1">
      <c r="A24" s="114"/>
      <c r="B24" s="9"/>
      <c r="C24" s="247" t="s">
        <v>10</v>
      </c>
      <c r="D24" s="293"/>
      <c r="E24" s="293"/>
      <c r="F24" s="293"/>
      <c r="G24" s="249">
        <f>SUM(G22:G22)</f>
        <v>25000000</v>
      </c>
      <c r="H24" s="16"/>
      <c r="I24" s="16"/>
      <c r="J24" s="16"/>
      <c r="K24" s="161"/>
    </row>
    <row r="25" spans="1:11" s="76" customFormat="1" ht="15">
      <c r="A25" s="114"/>
      <c r="B25" s="9"/>
      <c r="C25" s="98"/>
      <c r="D25" s="99"/>
      <c r="E25" s="99"/>
      <c r="F25" s="99"/>
      <c r="G25" s="83"/>
      <c r="H25" s="16"/>
      <c r="I25" s="16"/>
      <c r="J25" s="16"/>
      <c r="K25" s="161"/>
    </row>
    <row r="26" spans="1:11" s="76" customFormat="1" ht="15" customHeight="1">
      <c r="A26" s="113"/>
      <c r="B26" s="243" t="s">
        <v>48</v>
      </c>
      <c r="C26" s="86"/>
      <c r="D26" s="291"/>
      <c r="E26" s="291"/>
      <c r="F26" s="291"/>
      <c r="G26" s="291"/>
      <c r="H26" s="291"/>
      <c r="I26" s="109"/>
      <c r="J26" s="109"/>
      <c r="K26" s="292"/>
    </row>
    <row r="27" spans="1:11" s="76" customFormat="1" ht="13.5" customHeight="1">
      <c r="A27" s="244"/>
      <c r="B27" s="238"/>
      <c r="C27" s="239" t="s">
        <v>50</v>
      </c>
      <c r="D27" s="240"/>
      <c r="E27" s="240"/>
      <c r="F27" s="240"/>
      <c r="G27" s="240"/>
      <c r="H27" s="241"/>
      <c r="I27" s="242"/>
      <c r="J27" s="239"/>
      <c r="K27" s="246"/>
    </row>
    <row r="28" spans="1:11" s="76" customFormat="1" ht="13.5" customHeight="1">
      <c r="A28" s="304" t="s">
        <v>66</v>
      </c>
      <c r="B28" s="38"/>
      <c r="C28" s="130"/>
      <c r="D28" s="130"/>
      <c r="E28" s="131"/>
      <c r="F28" s="131"/>
      <c r="G28" s="132"/>
      <c r="H28" s="74"/>
      <c r="I28" s="74"/>
      <c r="J28" s="74"/>
      <c r="K28" s="161"/>
    </row>
    <row r="29" spans="1:11" s="76" customFormat="1" ht="13.5" customHeight="1">
      <c r="A29" s="112"/>
      <c r="B29" s="38"/>
      <c r="C29" s="130"/>
      <c r="D29" s="130"/>
      <c r="E29" s="131"/>
      <c r="F29" s="131"/>
      <c r="G29" s="132"/>
      <c r="H29" s="74"/>
      <c r="I29" s="74"/>
      <c r="J29" s="74"/>
      <c r="K29" s="161"/>
    </row>
    <row r="30" spans="1:11" s="76" customFormat="1" ht="13.5" customHeight="1">
      <c r="A30" s="186"/>
      <c r="B30" s="9"/>
      <c r="C30" s="247" t="s">
        <v>10</v>
      </c>
      <c r="D30" s="293"/>
      <c r="E30" s="293"/>
      <c r="F30" s="293"/>
      <c r="G30" s="249">
        <f>SUM(G28:G28)</f>
        <v>0</v>
      </c>
      <c r="H30" s="9"/>
      <c r="I30" s="9"/>
      <c r="J30" s="9"/>
      <c r="K30" s="161"/>
    </row>
    <row r="31" spans="1:11" s="76" customFormat="1" ht="15">
      <c r="A31" s="78" t="s">
        <v>16</v>
      </c>
      <c r="B31" s="90"/>
      <c r="C31" s="91"/>
      <c r="D31" s="92"/>
      <c r="E31" s="92"/>
      <c r="F31" s="92"/>
      <c r="G31" s="93"/>
      <c r="H31" s="85"/>
      <c r="I31" s="61"/>
      <c r="J31" s="94"/>
      <c r="K31" s="105" t="s">
        <v>16</v>
      </c>
    </row>
    <row r="32" spans="1:11" s="76" customFormat="1" ht="15">
      <c r="A32" s="77"/>
      <c r="B32" s="66"/>
      <c r="C32" s="67"/>
      <c r="D32" s="12"/>
      <c r="E32" s="12"/>
      <c r="F32" s="12"/>
      <c r="G32" s="321"/>
      <c r="H32" s="17"/>
      <c r="I32" s="111"/>
      <c r="J32" s="64"/>
      <c r="K32" s="322"/>
    </row>
    <row r="33" spans="1:11" s="76" customFormat="1" ht="13.5" customHeight="1">
      <c r="A33" s="113"/>
      <c r="B33" s="243" t="s">
        <v>12</v>
      </c>
      <c r="C33" s="86"/>
      <c r="D33" s="291"/>
      <c r="E33" s="291"/>
      <c r="F33" s="291"/>
      <c r="G33" s="291"/>
      <c r="H33" s="291"/>
      <c r="I33" s="109"/>
      <c r="J33" s="109"/>
      <c r="K33" s="292"/>
    </row>
    <row r="34" spans="1:11" s="76" customFormat="1" ht="13.5" customHeight="1">
      <c r="A34" s="244"/>
      <c r="B34" s="238"/>
      <c r="C34" s="239" t="s">
        <v>13</v>
      </c>
      <c r="D34" s="240"/>
      <c r="E34" s="240"/>
      <c r="F34" s="240"/>
      <c r="G34" s="240"/>
      <c r="H34" s="241"/>
      <c r="I34" s="242"/>
      <c r="J34" s="239"/>
      <c r="K34" s="246"/>
    </row>
    <row r="35" spans="1:11" s="76" customFormat="1" ht="13.5" customHeight="1">
      <c r="A35" s="367" t="s">
        <v>137</v>
      </c>
      <c r="B35" s="368"/>
      <c r="C35" s="369">
        <v>43013</v>
      </c>
      <c r="D35" s="370">
        <v>43019</v>
      </c>
      <c r="E35" s="370">
        <v>43020</v>
      </c>
      <c r="F35" s="331"/>
      <c r="G35" s="371">
        <v>17425000</v>
      </c>
      <c r="H35" s="338" t="s">
        <v>9</v>
      </c>
      <c r="I35" s="69" t="s">
        <v>165</v>
      </c>
      <c r="J35" s="338" t="s">
        <v>68</v>
      </c>
      <c r="K35" s="161"/>
    </row>
    <row r="36" spans="1:11" s="76" customFormat="1" ht="13.5" customHeight="1">
      <c r="A36" s="367" t="s">
        <v>99</v>
      </c>
      <c r="B36" s="368"/>
      <c r="C36" s="369">
        <v>43013</v>
      </c>
      <c r="D36" s="370">
        <v>43020</v>
      </c>
      <c r="E36" s="370">
        <v>43021</v>
      </c>
      <c r="F36" s="331"/>
      <c r="G36" s="371">
        <v>35000000</v>
      </c>
      <c r="H36" s="338" t="s">
        <v>9</v>
      </c>
      <c r="I36" s="338" t="s">
        <v>110</v>
      </c>
      <c r="J36" s="338" t="s">
        <v>68</v>
      </c>
      <c r="K36" s="161"/>
    </row>
    <row r="37" spans="1:11" s="76" customFormat="1" ht="13.5" customHeight="1">
      <c r="A37" s="367" t="s">
        <v>123</v>
      </c>
      <c r="B37" s="368"/>
      <c r="C37" s="369">
        <v>43014</v>
      </c>
      <c r="D37" s="370">
        <v>43021</v>
      </c>
      <c r="E37" s="370">
        <v>43022</v>
      </c>
      <c r="F37" s="331"/>
      <c r="G37" s="371">
        <v>34841000</v>
      </c>
      <c r="H37" s="338" t="s">
        <v>9</v>
      </c>
      <c r="I37" s="338" t="s">
        <v>136</v>
      </c>
      <c r="J37" s="338" t="s">
        <v>68</v>
      </c>
      <c r="K37" s="161"/>
    </row>
    <row r="38" spans="1:11" s="76" customFormat="1" ht="13.5" customHeight="1">
      <c r="A38" s="367" t="s">
        <v>138</v>
      </c>
      <c r="B38" s="368"/>
      <c r="C38" s="369">
        <v>43022</v>
      </c>
      <c r="D38" s="370">
        <v>43022</v>
      </c>
      <c r="E38" s="370">
        <v>43023</v>
      </c>
      <c r="F38" s="331"/>
      <c r="G38" s="371">
        <v>19500000</v>
      </c>
      <c r="H38" s="338" t="s">
        <v>9</v>
      </c>
      <c r="I38" s="338" t="s">
        <v>139</v>
      </c>
      <c r="J38" s="338" t="s">
        <v>84</v>
      </c>
      <c r="K38" s="161"/>
    </row>
    <row r="39" spans="1:11" s="76" customFormat="1" ht="13.5" customHeight="1">
      <c r="A39" s="367" t="s">
        <v>109</v>
      </c>
      <c r="B39" s="368"/>
      <c r="C39" s="369">
        <v>43023</v>
      </c>
      <c r="D39" s="370">
        <v>43024</v>
      </c>
      <c r="E39" s="370">
        <v>43025</v>
      </c>
      <c r="F39" s="331"/>
      <c r="G39" s="371">
        <v>12605000</v>
      </c>
      <c r="H39" s="338" t="s">
        <v>9</v>
      </c>
      <c r="I39" s="69" t="s">
        <v>166</v>
      </c>
      <c r="J39" s="338" t="s">
        <v>68</v>
      </c>
      <c r="K39" s="161"/>
    </row>
    <row r="40" spans="1:11" s="76" customFormat="1" ht="13.5" customHeight="1">
      <c r="A40" s="228" t="s">
        <v>167</v>
      </c>
      <c r="B40" s="368"/>
      <c r="C40" s="369">
        <v>43040</v>
      </c>
      <c r="D40" s="370">
        <v>43040</v>
      </c>
      <c r="E40" s="370">
        <v>43041</v>
      </c>
      <c r="F40" s="331"/>
      <c r="G40" s="371">
        <v>55000000</v>
      </c>
      <c r="H40" s="69" t="s">
        <v>9</v>
      </c>
      <c r="I40" s="69" t="s">
        <v>87</v>
      </c>
      <c r="J40" s="69" t="s">
        <v>94</v>
      </c>
      <c r="K40" s="161"/>
    </row>
    <row r="41" spans="1:11" s="76" customFormat="1" ht="15">
      <c r="A41" s="228" t="s">
        <v>118</v>
      </c>
      <c r="B41" s="368"/>
      <c r="C41" s="369">
        <v>43044</v>
      </c>
      <c r="D41" s="370">
        <v>43044</v>
      </c>
      <c r="E41" s="370">
        <v>43046</v>
      </c>
      <c r="F41" s="331"/>
      <c r="G41" s="371">
        <v>59150000</v>
      </c>
      <c r="H41" s="69" t="s">
        <v>9</v>
      </c>
      <c r="I41" s="69" t="s">
        <v>11</v>
      </c>
      <c r="J41" s="69" t="s">
        <v>81</v>
      </c>
      <c r="K41" s="161"/>
    </row>
    <row r="42" spans="1:11" s="76" customFormat="1" ht="15">
      <c r="A42" s="244"/>
      <c r="B42" s="245"/>
      <c r="C42" s="239" t="s">
        <v>43</v>
      </c>
      <c r="D42" s="240"/>
      <c r="E42" s="240"/>
      <c r="F42" s="240"/>
      <c r="G42" s="240"/>
      <c r="H42" s="241"/>
      <c r="I42" s="242"/>
      <c r="J42" s="239"/>
      <c r="K42" s="246"/>
    </row>
    <row r="43" spans="1:11" s="76" customFormat="1" ht="15" customHeight="1">
      <c r="A43" s="367" t="s">
        <v>102</v>
      </c>
      <c r="B43" s="368"/>
      <c r="C43" s="369">
        <v>43005</v>
      </c>
      <c r="D43" s="370">
        <v>43018</v>
      </c>
      <c r="E43" s="370">
        <v>43019</v>
      </c>
      <c r="F43" s="331"/>
      <c r="G43" s="371">
        <v>25000000</v>
      </c>
      <c r="H43" s="338" t="s">
        <v>9</v>
      </c>
      <c r="I43" s="338" t="s">
        <v>142</v>
      </c>
      <c r="J43" s="338" t="s">
        <v>76</v>
      </c>
      <c r="K43" s="161"/>
    </row>
    <row r="44" spans="1:11" s="76" customFormat="1" ht="15" customHeight="1">
      <c r="A44" s="367" t="s">
        <v>111</v>
      </c>
      <c r="B44" s="368"/>
      <c r="C44" s="369">
        <v>43002</v>
      </c>
      <c r="D44" s="370">
        <v>43019</v>
      </c>
      <c r="E44" s="370">
        <v>43020</v>
      </c>
      <c r="F44" s="331"/>
      <c r="G44" s="371">
        <v>56586000</v>
      </c>
      <c r="H44" s="338" t="s">
        <v>9</v>
      </c>
      <c r="I44" s="338" t="s">
        <v>11</v>
      </c>
      <c r="J44" s="338" t="s">
        <v>69</v>
      </c>
      <c r="K44" s="161"/>
    </row>
    <row r="45" spans="1:11" s="76" customFormat="1" ht="15" customHeight="1">
      <c r="A45" s="367" t="s">
        <v>119</v>
      </c>
      <c r="B45" s="368"/>
      <c r="C45" s="369">
        <v>43008</v>
      </c>
      <c r="D45" s="370">
        <v>43020</v>
      </c>
      <c r="E45" s="370">
        <v>43021</v>
      </c>
      <c r="F45" s="331"/>
      <c r="G45" s="371">
        <v>31000000</v>
      </c>
      <c r="H45" s="338" t="s">
        <v>9</v>
      </c>
      <c r="I45" s="338" t="s">
        <v>87</v>
      </c>
      <c r="J45" s="338" t="s">
        <v>76</v>
      </c>
      <c r="K45" s="161"/>
    </row>
    <row r="46" spans="1:11" s="76" customFormat="1" ht="15" customHeight="1">
      <c r="A46" s="367" t="s">
        <v>126</v>
      </c>
      <c r="B46" s="368"/>
      <c r="C46" s="369">
        <v>43010</v>
      </c>
      <c r="D46" s="370">
        <v>43021</v>
      </c>
      <c r="E46" s="370">
        <v>43022</v>
      </c>
      <c r="F46" s="331"/>
      <c r="G46" s="371">
        <v>33000000</v>
      </c>
      <c r="H46" s="338" t="s">
        <v>9</v>
      </c>
      <c r="I46" s="338" t="s">
        <v>11</v>
      </c>
      <c r="J46" s="338" t="s">
        <v>69</v>
      </c>
      <c r="K46" s="161"/>
    </row>
    <row r="47" spans="1:11" s="76" customFormat="1" ht="15" customHeight="1">
      <c r="A47" s="367" t="s">
        <v>125</v>
      </c>
      <c r="B47" s="368"/>
      <c r="C47" s="369">
        <v>43010</v>
      </c>
      <c r="D47" s="370">
        <v>43021</v>
      </c>
      <c r="E47" s="370">
        <v>43022</v>
      </c>
      <c r="F47" s="331"/>
      <c r="G47" s="371">
        <v>53750000</v>
      </c>
      <c r="H47" s="338" t="s">
        <v>9</v>
      </c>
      <c r="I47" s="338" t="s">
        <v>11</v>
      </c>
      <c r="J47" s="338" t="s">
        <v>69</v>
      </c>
      <c r="K47" s="161"/>
    </row>
    <row r="48" spans="1:11" s="76" customFormat="1" ht="15" customHeight="1">
      <c r="A48" s="367" t="s">
        <v>97</v>
      </c>
      <c r="B48" s="368"/>
      <c r="C48" s="369">
        <v>43011</v>
      </c>
      <c r="D48" s="370">
        <v>43022</v>
      </c>
      <c r="E48" s="370">
        <v>43023</v>
      </c>
      <c r="F48" s="331"/>
      <c r="G48" s="371">
        <v>27500000</v>
      </c>
      <c r="H48" s="338" t="s">
        <v>9</v>
      </c>
      <c r="I48" s="338" t="s">
        <v>11</v>
      </c>
      <c r="J48" s="338" t="s">
        <v>69</v>
      </c>
      <c r="K48" s="161"/>
    </row>
    <row r="49" spans="1:11" s="76" customFormat="1" ht="15" customHeight="1">
      <c r="A49" s="367" t="s">
        <v>144</v>
      </c>
      <c r="B49" s="368"/>
      <c r="C49" s="369">
        <v>43012</v>
      </c>
      <c r="D49" s="370">
        <v>43023</v>
      </c>
      <c r="E49" s="370">
        <v>43024</v>
      </c>
      <c r="F49" s="331"/>
      <c r="G49" s="371">
        <v>20000000</v>
      </c>
      <c r="H49" s="338" t="s">
        <v>9</v>
      </c>
      <c r="I49" s="338" t="s">
        <v>145</v>
      </c>
      <c r="J49" s="338" t="s">
        <v>146</v>
      </c>
      <c r="K49" s="161"/>
    </row>
    <row r="50" spans="1:11" s="76" customFormat="1" ht="15" customHeight="1">
      <c r="A50" s="367" t="s">
        <v>127</v>
      </c>
      <c r="B50" s="368"/>
      <c r="C50" s="369">
        <v>43012</v>
      </c>
      <c r="D50" s="370">
        <v>43024</v>
      </c>
      <c r="E50" s="370">
        <v>43025</v>
      </c>
      <c r="F50" s="331"/>
      <c r="G50" s="371">
        <v>46500000</v>
      </c>
      <c r="H50" s="338" t="s">
        <v>9</v>
      </c>
      <c r="I50" s="338" t="s">
        <v>141</v>
      </c>
      <c r="J50" s="338" t="s">
        <v>78</v>
      </c>
      <c r="K50" s="161"/>
    </row>
    <row r="51" spans="1:11" s="76" customFormat="1" ht="15" customHeight="1">
      <c r="A51" s="367" t="s">
        <v>143</v>
      </c>
      <c r="B51" s="368"/>
      <c r="C51" s="369">
        <v>43010</v>
      </c>
      <c r="D51" s="370">
        <v>43024</v>
      </c>
      <c r="E51" s="370">
        <v>43025</v>
      </c>
      <c r="F51" s="331"/>
      <c r="G51" s="371">
        <v>37750000</v>
      </c>
      <c r="H51" s="338" t="s">
        <v>9</v>
      </c>
      <c r="I51" s="69" t="s">
        <v>87</v>
      </c>
      <c r="J51" s="338" t="s">
        <v>94</v>
      </c>
      <c r="K51" s="161"/>
    </row>
    <row r="52" spans="1:11" s="76" customFormat="1" ht="15" customHeight="1">
      <c r="A52" s="367" t="s">
        <v>129</v>
      </c>
      <c r="B52" s="368"/>
      <c r="C52" s="369">
        <v>43013</v>
      </c>
      <c r="D52" s="370">
        <v>43025</v>
      </c>
      <c r="E52" s="370">
        <v>43026</v>
      </c>
      <c r="F52" s="331"/>
      <c r="G52" s="371">
        <v>32800000</v>
      </c>
      <c r="H52" s="338" t="s">
        <v>9</v>
      </c>
      <c r="I52" s="338" t="s">
        <v>106</v>
      </c>
      <c r="J52" s="69" t="s">
        <v>71</v>
      </c>
      <c r="K52" s="161"/>
    </row>
    <row r="53" spans="1:11" s="76" customFormat="1" ht="15" customHeight="1">
      <c r="A53" s="228" t="s">
        <v>168</v>
      </c>
      <c r="B53" s="368"/>
      <c r="C53" s="369">
        <v>43016</v>
      </c>
      <c r="D53" s="370">
        <v>43025</v>
      </c>
      <c r="E53" s="370">
        <v>43026</v>
      </c>
      <c r="F53" s="331"/>
      <c r="G53" s="371">
        <v>55788000</v>
      </c>
      <c r="H53" s="69" t="s">
        <v>9</v>
      </c>
      <c r="I53" s="69" t="s">
        <v>11</v>
      </c>
      <c r="J53" s="69" t="s">
        <v>69</v>
      </c>
      <c r="K53" s="161"/>
    </row>
    <row r="54" spans="1:11" s="76" customFormat="1" ht="15" customHeight="1">
      <c r="A54" s="367" t="s">
        <v>148</v>
      </c>
      <c r="B54" s="368"/>
      <c r="C54" s="369">
        <v>43017</v>
      </c>
      <c r="D54" s="370">
        <v>43026</v>
      </c>
      <c r="E54" s="370">
        <v>43027</v>
      </c>
      <c r="F54" s="331"/>
      <c r="G54" s="371">
        <v>69330000</v>
      </c>
      <c r="H54" s="338" t="s">
        <v>9</v>
      </c>
      <c r="I54" s="338" t="s">
        <v>11</v>
      </c>
      <c r="J54" s="338" t="s">
        <v>69</v>
      </c>
      <c r="K54" s="161"/>
    </row>
    <row r="55" spans="1:11" s="76" customFormat="1" ht="15" customHeight="1">
      <c r="A55" s="367" t="s">
        <v>124</v>
      </c>
      <c r="B55" s="368"/>
      <c r="C55" s="369">
        <v>43017</v>
      </c>
      <c r="D55" s="370">
        <v>43026</v>
      </c>
      <c r="E55" s="370">
        <v>43027</v>
      </c>
      <c r="F55" s="331"/>
      <c r="G55" s="371">
        <v>45650000</v>
      </c>
      <c r="H55" s="338" t="s">
        <v>9</v>
      </c>
      <c r="I55" s="338" t="s">
        <v>11</v>
      </c>
      <c r="J55" s="338" t="s">
        <v>69</v>
      </c>
      <c r="K55" s="161"/>
    </row>
    <row r="56" spans="1:11" s="76" customFormat="1" ht="15" customHeight="1">
      <c r="A56" s="367" t="s">
        <v>151</v>
      </c>
      <c r="B56" s="368"/>
      <c r="C56" s="369">
        <v>43020</v>
      </c>
      <c r="D56" s="370">
        <v>43027</v>
      </c>
      <c r="E56" s="370">
        <v>43028</v>
      </c>
      <c r="F56" s="331"/>
      <c r="G56" s="371">
        <v>68250000</v>
      </c>
      <c r="H56" s="338" t="s">
        <v>9</v>
      </c>
      <c r="I56" s="338" t="s">
        <v>11</v>
      </c>
      <c r="J56" s="338" t="s">
        <v>69</v>
      </c>
      <c r="K56" s="161"/>
    </row>
    <row r="57" spans="1:11" s="76" customFormat="1" ht="15" customHeight="1">
      <c r="A57" s="367" t="s">
        <v>149</v>
      </c>
      <c r="B57" s="368"/>
      <c r="C57" s="369">
        <v>43018</v>
      </c>
      <c r="D57" s="370">
        <v>43028</v>
      </c>
      <c r="E57" s="370">
        <v>43029</v>
      </c>
      <c r="F57" s="331"/>
      <c r="G57" s="371">
        <v>22200000</v>
      </c>
      <c r="H57" s="338" t="s">
        <v>9</v>
      </c>
      <c r="I57" s="69" t="s">
        <v>91</v>
      </c>
      <c r="J57" s="338" t="s">
        <v>78</v>
      </c>
      <c r="K57" s="161"/>
    </row>
    <row r="58" spans="1:11" s="76" customFormat="1" ht="15" customHeight="1">
      <c r="A58" s="228" t="s">
        <v>169</v>
      </c>
      <c r="B58" s="368"/>
      <c r="C58" s="369">
        <v>43020</v>
      </c>
      <c r="D58" s="370">
        <v>43029</v>
      </c>
      <c r="E58" s="370">
        <v>43030</v>
      </c>
      <c r="F58" s="331"/>
      <c r="G58" s="371">
        <v>33000000</v>
      </c>
      <c r="H58" s="69" t="s">
        <v>9</v>
      </c>
      <c r="I58" s="69" t="s">
        <v>11</v>
      </c>
      <c r="J58" s="69" t="s">
        <v>71</v>
      </c>
      <c r="K58" s="161"/>
    </row>
    <row r="59" spans="1:11" s="76" customFormat="1" ht="15" customHeight="1">
      <c r="A59" s="228" t="s">
        <v>170</v>
      </c>
      <c r="B59" s="368"/>
      <c r="C59" s="369">
        <v>43016</v>
      </c>
      <c r="D59" s="370">
        <v>43029</v>
      </c>
      <c r="E59" s="370">
        <v>43030</v>
      </c>
      <c r="F59" s="331"/>
      <c r="G59" s="371">
        <v>28250000</v>
      </c>
      <c r="H59" s="69" t="s">
        <v>9</v>
      </c>
      <c r="I59" s="69" t="s">
        <v>11</v>
      </c>
      <c r="J59" s="69" t="s">
        <v>69</v>
      </c>
      <c r="K59" s="161"/>
    </row>
    <row r="60" spans="1:11" s="76" customFormat="1" ht="15" customHeight="1">
      <c r="A60" s="228" t="s">
        <v>171</v>
      </c>
      <c r="B60" s="368"/>
      <c r="C60" s="369">
        <v>43021</v>
      </c>
      <c r="D60" s="370">
        <v>43030</v>
      </c>
      <c r="E60" s="370">
        <v>43031</v>
      </c>
      <c r="F60" s="331"/>
      <c r="G60" s="371">
        <v>50800000</v>
      </c>
      <c r="H60" s="69" t="s">
        <v>9</v>
      </c>
      <c r="I60" s="69" t="s">
        <v>11</v>
      </c>
      <c r="J60" s="69" t="s">
        <v>71</v>
      </c>
      <c r="K60" s="161"/>
    </row>
    <row r="61" spans="1:11" s="76" customFormat="1" ht="15" customHeight="1">
      <c r="A61" s="228" t="s">
        <v>172</v>
      </c>
      <c r="B61" s="368"/>
      <c r="C61" s="369">
        <v>43022</v>
      </c>
      <c r="D61" s="370">
        <v>43031</v>
      </c>
      <c r="E61" s="370">
        <v>43032</v>
      </c>
      <c r="F61" s="331"/>
      <c r="G61" s="371">
        <v>20000000</v>
      </c>
      <c r="H61" s="69" t="s">
        <v>9</v>
      </c>
      <c r="I61" s="69" t="s">
        <v>91</v>
      </c>
      <c r="J61" s="69" t="s">
        <v>68</v>
      </c>
      <c r="K61" s="161"/>
    </row>
    <row r="62" spans="1:11" s="76" customFormat="1" ht="15" customHeight="1">
      <c r="A62" s="228" t="s">
        <v>173</v>
      </c>
      <c r="B62" s="368"/>
      <c r="C62" s="369">
        <v>43024</v>
      </c>
      <c r="D62" s="370">
        <v>43032</v>
      </c>
      <c r="E62" s="370">
        <v>43033</v>
      </c>
      <c r="F62" s="331"/>
      <c r="G62" s="371">
        <v>40000000</v>
      </c>
      <c r="H62" s="69" t="s">
        <v>9</v>
      </c>
      <c r="I62" s="69" t="s">
        <v>11</v>
      </c>
      <c r="J62" s="69" t="s">
        <v>71</v>
      </c>
      <c r="K62" s="161"/>
    </row>
    <row r="63" spans="1:11" s="76" customFormat="1" ht="15" customHeight="1">
      <c r="A63" s="228" t="s">
        <v>174</v>
      </c>
      <c r="B63" s="368"/>
      <c r="C63" s="369">
        <v>43028</v>
      </c>
      <c r="D63" s="370">
        <v>43032</v>
      </c>
      <c r="E63" s="370">
        <v>43033</v>
      </c>
      <c r="F63" s="331"/>
      <c r="G63" s="371">
        <v>45120000</v>
      </c>
      <c r="H63" s="69" t="s">
        <v>9</v>
      </c>
      <c r="I63" s="69" t="s">
        <v>11</v>
      </c>
      <c r="J63" s="69" t="s">
        <v>71</v>
      </c>
      <c r="K63" s="161"/>
    </row>
    <row r="64" spans="1:11" s="76" customFormat="1" ht="15">
      <c r="A64" s="244"/>
      <c r="B64" s="245"/>
      <c r="C64" s="239" t="s">
        <v>67</v>
      </c>
      <c r="D64" s="240"/>
      <c r="E64" s="240"/>
      <c r="F64" s="240"/>
      <c r="G64" s="240"/>
      <c r="H64" s="241"/>
      <c r="I64" s="242"/>
      <c r="J64" s="239"/>
      <c r="K64" s="246"/>
    </row>
    <row r="65" spans="1:11" s="76" customFormat="1" ht="15">
      <c r="A65" s="367" t="s">
        <v>99</v>
      </c>
      <c r="B65" s="368"/>
      <c r="C65" s="369">
        <v>43013</v>
      </c>
      <c r="D65" s="370">
        <v>43014</v>
      </c>
      <c r="E65" s="370">
        <v>43020</v>
      </c>
      <c r="F65" s="331"/>
      <c r="G65" s="371">
        <v>30000000</v>
      </c>
      <c r="H65" s="338" t="s">
        <v>9</v>
      </c>
      <c r="I65" s="338" t="s">
        <v>110</v>
      </c>
      <c r="J65" s="338" t="s">
        <v>68</v>
      </c>
      <c r="K65" s="161"/>
    </row>
    <row r="66" spans="1:11" s="76" customFormat="1" ht="15">
      <c r="A66" s="367" t="s">
        <v>128</v>
      </c>
      <c r="B66" s="368"/>
      <c r="C66" s="369">
        <v>43006</v>
      </c>
      <c r="D66" s="370">
        <v>43020</v>
      </c>
      <c r="E66" s="370">
        <v>43023</v>
      </c>
      <c r="F66" s="331"/>
      <c r="G66" s="371">
        <v>50300000</v>
      </c>
      <c r="H66" s="338" t="s">
        <v>9</v>
      </c>
      <c r="I66" s="338" t="s">
        <v>92</v>
      </c>
      <c r="J66" s="338" t="s">
        <v>86</v>
      </c>
      <c r="K66" s="161"/>
    </row>
    <row r="67" spans="1:11" s="76" customFormat="1" ht="15">
      <c r="A67" s="367" t="s">
        <v>143</v>
      </c>
      <c r="B67" s="368"/>
      <c r="C67" s="369">
        <v>43010</v>
      </c>
      <c r="D67" s="370">
        <v>43023</v>
      </c>
      <c r="E67" s="370">
        <v>43024</v>
      </c>
      <c r="F67" s="331"/>
      <c r="G67" s="371">
        <v>20000000</v>
      </c>
      <c r="H67" s="338" t="s">
        <v>9</v>
      </c>
      <c r="I67" s="69" t="s">
        <v>87</v>
      </c>
      <c r="J67" s="338" t="s">
        <v>94</v>
      </c>
      <c r="K67" s="161"/>
    </row>
    <row r="68" spans="1:11" s="76" customFormat="1" ht="15">
      <c r="A68" s="228" t="s">
        <v>175</v>
      </c>
      <c r="B68" s="368"/>
      <c r="C68" s="369">
        <v>43023</v>
      </c>
      <c r="D68" s="370">
        <v>43025</v>
      </c>
      <c r="E68" s="370">
        <v>43029</v>
      </c>
      <c r="F68" s="331"/>
      <c r="G68" s="371">
        <v>60000000</v>
      </c>
      <c r="H68" s="69" t="s">
        <v>9</v>
      </c>
      <c r="I68" s="69" t="s">
        <v>11</v>
      </c>
      <c r="J68" s="69" t="s">
        <v>81</v>
      </c>
      <c r="K68" s="161"/>
    </row>
    <row r="69" spans="1:11" s="76" customFormat="1" ht="15">
      <c r="A69" s="228" t="s">
        <v>176</v>
      </c>
      <c r="B69" s="368"/>
      <c r="C69" s="369">
        <v>43024</v>
      </c>
      <c r="D69" s="370">
        <v>43029</v>
      </c>
      <c r="E69" s="370">
        <v>43031</v>
      </c>
      <c r="F69" s="331"/>
      <c r="G69" s="371">
        <v>32714000</v>
      </c>
      <c r="H69" s="69" t="s">
        <v>9</v>
      </c>
      <c r="I69" s="69" t="s">
        <v>177</v>
      </c>
      <c r="J69" s="69" t="s">
        <v>178</v>
      </c>
      <c r="K69" s="161"/>
    </row>
    <row r="70" spans="1:11" ht="15.75" customHeight="1">
      <c r="A70" s="244"/>
      <c r="B70" s="245"/>
      <c r="C70" s="239" t="s">
        <v>17</v>
      </c>
      <c r="D70" s="240"/>
      <c r="E70" s="240"/>
      <c r="F70" s="240"/>
      <c r="G70" s="240"/>
      <c r="H70" s="241"/>
      <c r="I70" s="242"/>
      <c r="J70" s="239"/>
      <c r="K70" s="246"/>
    </row>
    <row r="71" spans="1:11" s="76" customFormat="1" ht="15">
      <c r="A71" s="193" t="s">
        <v>66</v>
      </c>
      <c r="B71" s="160"/>
      <c r="C71" s="198"/>
      <c r="D71" s="201"/>
      <c r="E71" s="201"/>
      <c r="F71" s="160"/>
      <c r="G71" s="80"/>
      <c r="H71" s="69"/>
      <c r="I71" s="69"/>
      <c r="J71" s="69"/>
      <c r="K71" s="115"/>
    </row>
    <row r="72" spans="1:11" s="76" customFormat="1" ht="15">
      <c r="A72" s="244"/>
      <c r="B72" s="245"/>
      <c r="C72" s="239" t="s">
        <v>79</v>
      </c>
      <c r="D72" s="240"/>
      <c r="E72" s="240"/>
      <c r="F72" s="240"/>
      <c r="G72" s="241"/>
      <c r="H72" s="242"/>
      <c r="I72" s="239"/>
      <c r="J72" s="240"/>
      <c r="K72" s="246"/>
    </row>
    <row r="73" spans="1:11" s="76" customFormat="1" ht="15">
      <c r="A73" s="367" t="s">
        <v>137</v>
      </c>
      <c r="B73" s="380"/>
      <c r="C73" s="381">
        <v>43013</v>
      </c>
      <c r="D73" s="370">
        <v>43018</v>
      </c>
      <c r="E73" s="370">
        <v>43019</v>
      </c>
      <c r="F73" s="331"/>
      <c r="G73" s="371">
        <v>30000000</v>
      </c>
      <c r="H73" s="338" t="s">
        <v>9</v>
      </c>
      <c r="I73" s="69" t="s">
        <v>165</v>
      </c>
      <c r="J73" s="338" t="s">
        <v>68</v>
      </c>
      <c r="K73" s="115"/>
    </row>
    <row r="74" spans="1:11" s="76" customFormat="1" ht="15">
      <c r="A74" s="367" t="s">
        <v>123</v>
      </c>
      <c r="B74" s="380"/>
      <c r="C74" s="381">
        <v>43014</v>
      </c>
      <c r="D74" s="370">
        <v>43019</v>
      </c>
      <c r="E74" s="370">
        <v>43020</v>
      </c>
      <c r="F74" s="331"/>
      <c r="G74" s="371">
        <v>25000000</v>
      </c>
      <c r="H74" s="338" t="s">
        <v>9</v>
      </c>
      <c r="I74" s="338" t="s">
        <v>136</v>
      </c>
      <c r="J74" s="338" t="s">
        <v>68</v>
      </c>
      <c r="K74" s="115"/>
    </row>
    <row r="75" spans="1:11" s="76" customFormat="1" ht="15">
      <c r="A75" s="367" t="s">
        <v>149</v>
      </c>
      <c r="B75" s="380"/>
      <c r="C75" s="381">
        <v>43018</v>
      </c>
      <c r="D75" s="370">
        <v>43019</v>
      </c>
      <c r="E75" s="370">
        <v>43020</v>
      </c>
      <c r="F75" s="331"/>
      <c r="G75" s="371">
        <v>22500000</v>
      </c>
      <c r="H75" s="338" t="s">
        <v>9</v>
      </c>
      <c r="I75" s="338" t="s">
        <v>150</v>
      </c>
      <c r="J75" s="338" t="s">
        <v>78</v>
      </c>
      <c r="K75" s="115"/>
    </row>
    <row r="76" spans="1:11" s="76" customFormat="1" ht="15">
      <c r="A76" s="228" t="s">
        <v>170</v>
      </c>
      <c r="B76" s="380"/>
      <c r="C76" s="381">
        <v>43016</v>
      </c>
      <c r="D76" s="370">
        <v>43020</v>
      </c>
      <c r="E76" s="370">
        <v>43022</v>
      </c>
      <c r="F76" s="331"/>
      <c r="G76" s="371">
        <v>30000000</v>
      </c>
      <c r="H76" s="69" t="s">
        <v>9</v>
      </c>
      <c r="I76" s="69" t="s">
        <v>11</v>
      </c>
      <c r="J76" s="69" t="s">
        <v>69</v>
      </c>
      <c r="K76" s="115"/>
    </row>
    <row r="77" spans="1:11" s="76" customFormat="1" ht="15">
      <c r="A77" s="228" t="s">
        <v>172</v>
      </c>
      <c r="B77" s="380"/>
      <c r="C77" s="381">
        <v>43022</v>
      </c>
      <c r="D77" s="370">
        <v>43022</v>
      </c>
      <c r="E77" s="370">
        <v>43023</v>
      </c>
      <c r="F77" s="331"/>
      <c r="G77" s="371">
        <v>21000000</v>
      </c>
      <c r="H77" s="69" t="s">
        <v>9</v>
      </c>
      <c r="I77" s="69" t="s">
        <v>91</v>
      </c>
      <c r="J77" s="69" t="s">
        <v>68</v>
      </c>
      <c r="K77" s="115"/>
    </row>
    <row r="78" spans="1:11" s="76" customFormat="1" ht="15">
      <c r="A78" s="228" t="s">
        <v>173</v>
      </c>
      <c r="B78" s="380"/>
      <c r="C78" s="381">
        <v>43024</v>
      </c>
      <c r="D78" s="370">
        <v>43025</v>
      </c>
      <c r="E78" s="370">
        <v>43026</v>
      </c>
      <c r="F78" s="331"/>
      <c r="G78" s="371">
        <v>20000000</v>
      </c>
      <c r="H78" s="69" t="s">
        <v>9</v>
      </c>
      <c r="I78" s="69" t="s">
        <v>11</v>
      </c>
      <c r="J78" s="69" t="s">
        <v>71</v>
      </c>
      <c r="K78" s="115"/>
    </row>
    <row r="79" spans="1:11" s="76" customFormat="1" ht="15">
      <c r="A79" s="228"/>
      <c r="B79" s="307"/>
      <c r="C79" s="198"/>
      <c r="D79" s="201"/>
      <c r="E79" s="201"/>
      <c r="F79" s="160"/>
      <c r="G79" s="80"/>
      <c r="H79" s="69"/>
      <c r="I79" s="69"/>
      <c r="J79" s="69"/>
      <c r="K79" s="115"/>
    </row>
    <row r="80" spans="1:11" s="76" customFormat="1" ht="15">
      <c r="A80" s="113"/>
      <c r="B80" s="18"/>
      <c r="C80" s="247" t="s">
        <v>10</v>
      </c>
      <c r="D80" s="293"/>
      <c r="E80" s="293"/>
      <c r="F80" s="293"/>
      <c r="G80" s="249">
        <f>SUM(G34:G78)</f>
        <v>1417309000</v>
      </c>
      <c r="H80" s="17"/>
      <c r="I80" s="17"/>
      <c r="J80" s="97"/>
      <c r="K80" s="154"/>
    </row>
    <row r="81" spans="1:11" s="76" customFormat="1" ht="15">
      <c r="A81" s="48"/>
      <c r="B81" s="160"/>
      <c r="C81" s="160"/>
      <c r="D81" s="160"/>
      <c r="E81" s="160"/>
      <c r="F81" s="160"/>
      <c r="G81" s="160"/>
      <c r="H81" s="160"/>
      <c r="I81" s="160"/>
      <c r="J81" s="160"/>
      <c r="K81" s="161"/>
    </row>
    <row r="82" spans="1:11" s="76" customFormat="1" ht="15">
      <c r="A82" s="113"/>
      <c r="B82" s="243" t="s">
        <v>41</v>
      </c>
      <c r="C82" s="86"/>
      <c r="D82" s="291"/>
      <c r="E82" s="291"/>
      <c r="F82" s="291"/>
      <c r="G82" s="291"/>
      <c r="H82" s="291"/>
      <c r="I82" s="109"/>
      <c r="J82" s="109"/>
      <c r="K82" s="292"/>
    </row>
    <row r="83" spans="1:11" s="76" customFormat="1" ht="15">
      <c r="A83" s="244"/>
      <c r="B83" s="238"/>
      <c r="C83" s="239" t="s">
        <v>20</v>
      </c>
      <c r="D83" s="240"/>
      <c r="E83" s="240"/>
      <c r="F83" s="240"/>
      <c r="G83" s="240"/>
      <c r="H83" s="241"/>
      <c r="I83" s="242"/>
      <c r="J83" s="239"/>
      <c r="K83" s="246"/>
    </row>
    <row r="84" spans="1:11" s="76" customFormat="1" ht="15.75" customHeight="1">
      <c r="A84" s="353" t="s">
        <v>155</v>
      </c>
      <c r="B84" s="332"/>
      <c r="C84" s="381">
        <v>43014</v>
      </c>
      <c r="D84" s="370">
        <v>43015</v>
      </c>
      <c r="E84" s="370">
        <v>43019</v>
      </c>
      <c r="F84" s="395"/>
      <c r="G84" s="395">
        <v>46770000</v>
      </c>
      <c r="H84" s="434" t="s">
        <v>9</v>
      </c>
      <c r="I84" s="338" t="s">
        <v>156</v>
      </c>
      <c r="J84" s="392" t="s">
        <v>78</v>
      </c>
      <c r="K84" s="195"/>
    </row>
    <row r="85" spans="1:11" s="76" customFormat="1" ht="15.75" customHeight="1">
      <c r="A85" s="113" t="s">
        <v>179</v>
      </c>
      <c r="B85" s="332"/>
      <c r="C85" s="381">
        <v>43021</v>
      </c>
      <c r="D85" s="370">
        <v>43021</v>
      </c>
      <c r="E85" s="370">
        <v>43023</v>
      </c>
      <c r="F85" s="395"/>
      <c r="G85" s="395">
        <v>30000000</v>
      </c>
      <c r="H85" s="17" t="s">
        <v>9</v>
      </c>
      <c r="I85" s="69" t="s">
        <v>85</v>
      </c>
      <c r="J85" s="392" t="s">
        <v>76</v>
      </c>
      <c r="K85" s="195"/>
    </row>
    <row r="86" spans="1:11" ht="15">
      <c r="A86" s="244"/>
      <c r="B86" s="245"/>
      <c r="C86" s="239" t="s">
        <v>21</v>
      </c>
      <c r="D86" s="240"/>
      <c r="E86" s="240"/>
      <c r="F86" s="240"/>
      <c r="G86" s="240"/>
      <c r="H86" s="241"/>
      <c r="I86" s="242"/>
      <c r="J86" s="239"/>
      <c r="K86" s="246"/>
    </row>
    <row r="87" spans="1:11" s="76" customFormat="1" ht="15">
      <c r="A87" s="367" t="s">
        <v>158</v>
      </c>
      <c r="B87" s="332"/>
      <c r="C87" s="381">
        <v>43017</v>
      </c>
      <c r="D87" s="370">
        <v>43018</v>
      </c>
      <c r="E87" s="370">
        <v>43019</v>
      </c>
      <c r="F87" s="395"/>
      <c r="G87" s="395">
        <v>33000000</v>
      </c>
      <c r="H87" s="434" t="s">
        <v>9</v>
      </c>
      <c r="I87" s="392" t="s">
        <v>160</v>
      </c>
      <c r="J87" s="338" t="s">
        <v>15</v>
      </c>
      <c r="K87" s="115"/>
    </row>
    <row r="88" spans="1:11" s="76" customFormat="1" ht="15">
      <c r="A88" s="367" t="s">
        <v>159</v>
      </c>
      <c r="B88" s="332"/>
      <c r="C88" s="381">
        <v>43018</v>
      </c>
      <c r="D88" s="370">
        <v>43020</v>
      </c>
      <c r="E88" s="370">
        <v>43022</v>
      </c>
      <c r="F88" s="395"/>
      <c r="G88" s="395">
        <v>42350000</v>
      </c>
      <c r="H88" s="434" t="s">
        <v>9</v>
      </c>
      <c r="I88" s="392" t="s">
        <v>82</v>
      </c>
      <c r="J88" s="338" t="s">
        <v>68</v>
      </c>
      <c r="K88" s="115"/>
    </row>
    <row r="89" spans="1:11" s="76" customFormat="1" ht="15">
      <c r="A89" s="367" t="s">
        <v>161</v>
      </c>
      <c r="B89" s="332"/>
      <c r="C89" s="381">
        <v>43020</v>
      </c>
      <c r="D89" s="370">
        <v>43022</v>
      </c>
      <c r="E89" s="370">
        <v>43024</v>
      </c>
      <c r="F89" s="395"/>
      <c r="G89" s="395">
        <v>40000000</v>
      </c>
      <c r="H89" s="434" t="s">
        <v>9</v>
      </c>
      <c r="I89" s="392" t="s">
        <v>180</v>
      </c>
      <c r="J89" s="69" t="s">
        <v>181</v>
      </c>
      <c r="K89" s="115"/>
    </row>
    <row r="90" spans="1:11" s="76" customFormat="1" ht="15">
      <c r="A90" s="228" t="s">
        <v>176</v>
      </c>
      <c r="B90" s="332"/>
      <c r="C90" s="381">
        <v>43021</v>
      </c>
      <c r="D90" s="370">
        <v>43024</v>
      </c>
      <c r="E90" s="370">
        <v>43025</v>
      </c>
      <c r="F90" s="395"/>
      <c r="G90" s="395">
        <v>26986000</v>
      </c>
      <c r="H90" s="17" t="s">
        <v>9</v>
      </c>
      <c r="I90" s="392" t="s">
        <v>131</v>
      </c>
      <c r="J90" s="69" t="s">
        <v>178</v>
      </c>
      <c r="K90" s="115"/>
    </row>
    <row r="91" spans="1:11" s="76" customFormat="1" ht="15">
      <c r="A91" s="228"/>
      <c r="C91" s="191"/>
      <c r="D91" s="201"/>
      <c r="E91" s="201"/>
      <c r="F91" s="125"/>
      <c r="G91" s="125"/>
      <c r="H91" s="17"/>
      <c r="I91" s="10"/>
      <c r="J91" s="69"/>
      <c r="K91" s="115"/>
    </row>
    <row r="92" spans="1:11" ht="15">
      <c r="A92" s="112"/>
      <c r="B92" s="19"/>
      <c r="C92" s="247" t="s">
        <v>10</v>
      </c>
      <c r="D92" s="293"/>
      <c r="E92" s="293"/>
      <c r="F92" s="293"/>
      <c r="G92" s="249">
        <f>SUM(G84:G90)</f>
        <v>219106000</v>
      </c>
      <c r="H92" s="111"/>
      <c r="I92" s="111"/>
      <c r="J92" s="16"/>
      <c r="K92" s="273"/>
    </row>
    <row r="93" spans="1:11" ht="15">
      <c r="A93" s="112"/>
      <c r="B93" s="19"/>
      <c r="C93" s="63"/>
      <c r="D93" s="63"/>
      <c r="E93" s="63"/>
      <c r="F93" s="63"/>
      <c r="G93" s="42"/>
      <c r="H93" s="111"/>
      <c r="I93" s="111"/>
      <c r="J93" s="16"/>
      <c r="K93" s="273"/>
    </row>
    <row r="94" spans="1:11" ht="15">
      <c r="A94" s="117"/>
      <c r="B94" s="66"/>
      <c r="C94" s="67"/>
      <c r="D94" s="12"/>
      <c r="E94" s="12"/>
      <c r="F94" s="12"/>
      <c r="G94" s="14"/>
      <c r="H94" s="14"/>
      <c r="I94" s="17"/>
      <c r="J94" s="97"/>
      <c r="K94" s="273"/>
    </row>
    <row r="95" spans="1:11" ht="15">
      <c r="A95" s="48"/>
      <c r="B95" s="258" t="s">
        <v>24</v>
      </c>
      <c r="C95" s="259" t="s">
        <v>10</v>
      </c>
      <c r="D95" s="260"/>
      <c r="E95" s="260"/>
      <c r="F95" s="260"/>
      <c r="G95" s="261">
        <f>SUM(G92,G80,G30,G24,G12)</f>
        <v>1687965000</v>
      </c>
      <c r="H95" s="17"/>
      <c r="I95" s="111"/>
      <c r="J95" s="64"/>
      <c r="K95" s="273"/>
    </row>
    <row r="96" spans="1:11" ht="15">
      <c r="A96" s="48"/>
      <c r="B96" s="218"/>
      <c r="C96" s="219"/>
      <c r="D96" s="220"/>
      <c r="E96" s="220"/>
      <c r="F96" s="220"/>
      <c r="G96" s="221"/>
      <c r="H96" s="17"/>
      <c r="I96" s="111"/>
      <c r="J96" s="64"/>
      <c r="K96" s="273"/>
    </row>
    <row r="97" spans="1:11" ht="15">
      <c r="A97" s="48"/>
      <c r="B97" s="24"/>
      <c r="C97" s="217"/>
      <c r="D97" s="98"/>
      <c r="E97" s="98"/>
      <c r="F97" s="98"/>
      <c r="G97" s="83"/>
      <c r="H97" s="17"/>
      <c r="I97" s="111"/>
      <c r="J97" s="64"/>
      <c r="K97" s="273"/>
    </row>
    <row r="98" spans="1:11" ht="15">
      <c r="A98" s="48"/>
      <c r="B98" s="24"/>
      <c r="C98" s="217"/>
      <c r="D98" s="98"/>
      <c r="E98" s="98"/>
      <c r="F98" s="98"/>
      <c r="G98" s="83"/>
      <c r="H98" s="17"/>
      <c r="I98" s="111"/>
      <c r="J98" s="64"/>
      <c r="K98" s="273"/>
    </row>
    <row r="99" spans="1:11" ht="15">
      <c r="A99" s="48"/>
      <c r="B99" s="24"/>
      <c r="C99" s="217"/>
      <c r="D99" s="98"/>
      <c r="E99" s="98"/>
      <c r="F99" s="98"/>
      <c r="G99" s="83"/>
      <c r="H99" s="17"/>
      <c r="I99" s="111"/>
      <c r="J99" s="64"/>
      <c r="K99" s="273"/>
    </row>
    <row r="100" spans="1:11" ht="15">
      <c r="A100" s="78" t="s">
        <v>18</v>
      </c>
      <c r="B100" s="90"/>
      <c r="C100" s="91"/>
      <c r="D100" s="92"/>
      <c r="E100" s="92"/>
      <c r="F100" s="92"/>
      <c r="G100" s="93"/>
      <c r="H100" s="85"/>
      <c r="I100" s="61"/>
      <c r="J100" s="94"/>
      <c r="K100" s="105" t="s">
        <v>65</v>
      </c>
    </row>
    <row r="101" spans="1:11" ht="15">
      <c r="A101" s="208"/>
      <c r="B101" s="209"/>
      <c r="C101" s="210"/>
      <c r="D101" s="211"/>
      <c r="E101" s="211"/>
      <c r="F101" s="211"/>
      <c r="G101" s="212"/>
      <c r="H101" s="202"/>
      <c r="I101" s="213"/>
      <c r="J101" s="214"/>
      <c r="K101" s="215"/>
    </row>
    <row r="102" spans="1:11" ht="47.25">
      <c r="A102" s="51"/>
      <c r="B102" s="25"/>
      <c r="C102" s="22"/>
      <c r="D102" s="22"/>
      <c r="E102" s="22"/>
      <c r="F102" s="22"/>
      <c r="G102" s="26" t="str">
        <f>+C1</f>
        <v>Williams Brazil</v>
      </c>
      <c r="H102" s="27"/>
      <c r="I102" s="27"/>
      <c r="J102" s="27"/>
      <c r="K102" s="49"/>
    </row>
    <row r="103" spans="1:11" ht="25.5">
      <c r="A103" s="52"/>
      <c r="B103" s="24"/>
      <c r="C103" s="28"/>
      <c r="D103" s="28"/>
      <c r="E103" s="28"/>
      <c r="F103" s="28"/>
      <c r="G103" s="274" t="str">
        <f>+C2</f>
        <v>SUGAR LINE UP edition 11.10.2017</v>
      </c>
      <c r="H103" s="28"/>
      <c r="I103" s="28"/>
      <c r="J103" s="28"/>
      <c r="K103" s="49"/>
    </row>
    <row r="104" spans="1:11" ht="15">
      <c r="A104" s="52"/>
      <c r="B104" s="28"/>
      <c r="C104" s="28"/>
      <c r="D104" s="28"/>
      <c r="E104" s="28"/>
      <c r="F104" s="28"/>
      <c r="G104" s="28"/>
      <c r="H104" s="28"/>
      <c r="I104" s="28"/>
      <c r="J104" s="28"/>
      <c r="K104" s="273"/>
    </row>
    <row r="105" spans="1:11" ht="15">
      <c r="A105" s="52"/>
      <c r="B105" s="28"/>
      <c r="C105" s="28"/>
      <c r="D105" s="28"/>
      <c r="E105" s="28"/>
      <c r="F105" s="28"/>
      <c r="G105" s="28"/>
      <c r="H105" s="28"/>
      <c r="I105" s="28"/>
      <c r="J105" s="28"/>
      <c r="K105" s="273"/>
    </row>
    <row r="106" spans="1:11" ht="15">
      <c r="A106" s="52"/>
      <c r="B106" s="28"/>
      <c r="C106" s="28"/>
      <c r="D106" s="28"/>
      <c r="E106" s="28"/>
      <c r="F106" s="28"/>
      <c r="G106" s="28"/>
      <c r="H106" s="28"/>
      <c r="I106" s="28"/>
      <c r="J106" s="28"/>
      <c r="K106" s="53"/>
    </row>
    <row r="107" spans="1:11" ht="15">
      <c r="A107" s="52"/>
      <c r="B107" s="28"/>
      <c r="C107" s="28"/>
      <c r="D107" s="28"/>
      <c r="E107" s="28"/>
      <c r="F107" s="28"/>
      <c r="G107" s="28"/>
      <c r="H107" s="28"/>
      <c r="I107" s="28"/>
      <c r="J107" s="28"/>
      <c r="K107" s="53"/>
    </row>
    <row r="108" spans="1:11" s="76" customFormat="1" ht="15">
      <c r="A108" s="507" t="s">
        <v>25</v>
      </c>
      <c r="B108" s="508"/>
      <c r="C108" s="22"/>
      <c r="D108" s="22"/>
      <c r="E108" s="22"/>
      <c r="F108" s="22"/>
      <c r="G108" s="22"/>
      <c r="H108" s="27"/>
      <c r="I108" s="27"/>
      <c r="J108" s="31"/>
      <c r="K108" s="53"/>
    </row>
    <row r="109" spans="1:11" ht="15">
      <c r="A109" s="270" t="s">
        <v>45</v>
      </c>
      <c r="B109" s="125">
        <f>G12</f>
        <v>26550000</v>
      </c>
      <c r="C109" s="22"/>
      <c r="D109" s="22"/>
      <c r="E109" s="22"/>
      <c r="F109" s="22"/>
      <c r="G109" s="22"/>
      <c r="H109" s="27"/>
      <c r="I109" s="27"/>
      <c r="J109" s="31"/>
      <c r="K109" s="53"/>
    </row>
    <row r="110" spans="1:11" ht="15">
      <c r="A110" s="270" t="s">
        <v>46</v>
      </c>
      <c r="B110" s="125">
        <f>G24</f>
        <v>25000000</v>
      </c>
      <c r="C110" s="22"/>
      <c r="D110" s="22"/>
      <c r="E110" s="22"/>
      <c r="F110" s="22"/>
      <c r="G110" s="22"/>
      <c r="H110" s="27"/>
      <c r="I110" s="27"/>
      <c r="J110" s="31"/>
      <c r="K110" s="53"/>
    </row>
    <row r="111" spans="1:11" ht="15">
      <c r="A111" s="270" t="s">
        <v>12</v>
      </c>
      <c r="B111" s="125">
        <f>+G80</f>
        <v>1417309000</v>
      </c>
      <c r="C111" s="22"/>
      <c r="D111" s="22"/>
      <c r="E111" s="22"/>
      <c r="F111" s="22"/>
      <c r="G111" s="22"/>
      <c r="H111" s="27"/>
      <c r="I111" s="27"/>
      <c r="J111" s="22"/>
      <c r="K111" s="55"/>
    </row>
    <row r="112" spans="1:11" ht="15">
      <c r="A112" s="270" t="s">
        <v>41</v>
      </c>
      <c r="B112" s="125">
        <f>G92</f>
        <v>219106000</v>
      </c>
      <c r="C112" s="22"/>
      <c r="D112" s="22"/>
      <c r="E112" s="22"/>
      <c r="F112" s="22"/>
      <c r="G112" s="22"/>
      <c r="H112" s="27"/>
      <c r="I112" s="27"/>
      <c r="J112" s="22"/>
      <c r="K112" s="55"/>
    </row>
    <row r="113" spans="1:11" ht="15">
      <c r="A113" s="286" t="s">
        <v>26</v>
      </c>
      <c r="B113" s="268">
        <f>SUM(B109:B112)</f>
        <v>1687965000</v>
      </c>
      <c r="C113" s="22"/>
      <c r="D113" s="22"/>
      <c r="E113" s="22"/>
      <c r="F113" s="22"/>
      <c r="G113" s="22"/>
      <c r="H113" s="27"/>
      <c r="I113" s="27"/>
      <c r="J113" s="22"/>
      <c r="K113" s="55"/>
    </row>
    <row r="114" spans="1:11" ht="15">
      <c r="A114" s="48"/>
      <c r="B114" s="160"/>
      <c r="C114" s="22"/>
      <c r="D114" s="22"/>
      <c r="E114" s="22"/>
      <c r="F114" s="22"/>
      <c r="G114" s="22"/>
      <c r="H114" s="27"/>
      <c r="I114" s="27"/>
      <c r="J114" s="22"/>
      <c r="K114" s="161"/>
    </row>
    <row r="115" spans="1:11" ht="15">
      <c r="A115" s="48"/>
      <c r="B115" s="65"/>
      <c r="C115" s="22"/>
      <c r="D115" s="22"/>
      <c r="E115" s="22"/>
      <c r="F115" s="22"/>
      <c r="G115" s="22"/>
      <c r="H115" s="27"/>
      <c r="I115" s="27"/>
      <c r="J115" s="22"/>
      <c r="K115" s="161"/>
    </row>
    <row r="116" spans="1:11" ht="15">
      <c r="A116" s="54"/>
      <c r="B116" s="32"/>
      <c r="C116" s="22"/>
      <c r="D116" s="22"/>
      <c r="E116" s="22"/>
      <c r="F116" s="22"/>
      <c r="G116" s="22"/>
      <c r="H116" s="27"/>
      <c r="I116" s="27"/>
      <c r="J116" s="22"/>
      <c r="K116" s="57"/>
    </row>
    <row r="117" spans="1:11" ht="15">
      <c r="A117" s="54"/>
      <c r="B117" s="33"/>
      <c r="C117" s="22"/>
      <c r="D117" s="22"/>
      <c r="E117" s="22"/>
      <c r="F117" s="22"/>
      <c r="G117" s="22"/>
      <c r="H117" s="27"/>
      <c r="I117" s="27"/>
      <c r="J117" s="22"/>
      <c r="K117" s="57"/>
    </row>
    <row r="118" spans="1:11" ht="15">
      <c r="A118" s="54"/>
      <c r="B118" s="33"/>
      <c r="C118" s="22"/>
      <c r="D118" s="22"/>
      <c r="E118" s="22"/>
      <c r="F118" s="22"/>
      <c r="G118" s="22"/>
      <c r="H118" s="27"/>
      <c r="I118" s="27"/>
      <c r="J118" s="22"/>
      <c r="K118" s="57"/>
    </row>
    <row r="119" spans="1:11" ht="15">
      <c r="A119" s="54"/>
      <c r="B119" s="33"/>
      <c r="C119" s="22"/>
      <c r="D119" s="22"/>
      <c r="E119" s="22"/>
      <c r="F119" s="22"/>
      <c r="G119" s="22"/>
      <c r="H119" s="27"/>
      <c r="I119" s="27"/>
      <c r="J119" s="22"/>
      <c r="K119" s="57"/>
    </row>
    <row r="120" spans="1:11" ht="15">
      <c r="A120" s="56"/>
      <c r="B120" s="43"/>
      <c r="C120" s="22"/>
      <c r="D120" s="22"/>
      <c r="E120" s="22"/>
      <c r="F120" s="22"/>
      <c r="G120" s="22"/>
      <c r="H120" s="27"/>
      <c r="I120" s="27"/>
      <c r="J120" s="22"/>
      <c r="K120" s="60"/>
    </row>
    <row r="121" spans="1:11" ht="15">
      <c r="A121" s="48"/>
      <c r="B121" s="160"/>
      <c r="C121" s="160"/>
      <c r="D121" s="160"/>
      <c r="E121" s="160"/>
      <c r="F121" s="160"/>
      <c r="G121" s="160"/>
      <c r="H121" s="160"/>
      <c r="I121" s="160"/>
      <c r="J121" s="160"/>
      <c r="K121" s="161"/>
    </row>
    <row r="122" spans="1:11" ht="15">
      <c r="A122" s="48"/>
      <c r="B122" s="160"/>
      <c r="C122" s="160"/>
      <c r="D122" s="160"/>
      <c r="E122" s="160"/>
      <c r="F122" s="160"/>
      <c r="G122" s="160"/>
      <c r="H122" s="160"/>
      <c r="I122" s="160"/>
      <c r="J122" s="160"/>
      <c r="K122" s="161"/>
    </row>
    <row r="123" spans="1:11" ht="15">
      <c r="A123" s="58"/>
      <c r="B123" s="118"/>
      <c r="C123" s="22"/>
      <c r="D123" s="22"/>
      <c r="E123" s="22"/>
      <c r="F123" s="22"/>
      <c r="G123" s="22"/>
      <c r="H123" s="27"/>
      <c r="I123" s="27"/>
      <c r="J123" s="27"/>
      <c r="K123" s="161"/>
    </row>
    <row r="124" spans="1:11" ht="15">
      <c r="A124" s="59"/>
      <c r="B124" s="35"/>
      <c r="C124" s="35"/>
      <c r="D124" s="35"/>
      <c r="E124" s="35"/>
      <c r="F124" s="35"/>
      <c r="G124" s="35"/>
      <c r="H124" s="36"/>
      <c r="I124" s="35"/>
      <c r="J124" s="35"/>
      <c r="K124" s="161"/>
    </row>
    <row r="125" spans="1:11" ht="15">
      <c r="A125" s="48"/>
      <c r="B125" s="160"/>
      <c r="C125" s="160"/>
      <c r="D125" s="160"/>
      <c r="E125" s="160"/>
      <c r="F125" s="160"/>
      <c r="G125" s="160"/>
      <c r="H125" s="160"/>
      <c r="I125" s="160"/>
      <c r="J125" s="160"/>
      <c r="K125" s="161"/>
    </row>
    <row r="126" spans="1:11" ht="15">
      <c r="A126" s="48"/>
      <c r="B126" s="160"/>
      <c r="C126" s="160"/>
      <c r="D126" s="160"/>
      <c r="E126" s="160"/>
      <c r="F126" s="160"/>
      <c r="G126" s="160"/>
      <c r="H126" s="160"/>
      <c r="I126" s="160"/>
      <c r="J126" s="160"/>
      <c r="K126" s="161"/>
    </row>
    <row r="127" spans="1:11" ht="15">
      <c r="A127" s="48"/>
      <c r="B127" s="160"/>
      <c r="C127" s="160"/>
      <c r="D127" s="160"/>
      <c r="E127" s="160"/>
      <c r="F127" s="160"/>
      <c r="G127" s="160"/>
      <c r="H127" s="160"/>
      <c r="I127" s="160"/>
      <c r="J127" s="160"/>
      <c r="K127" s="161"/>
    </row>
    <row r="128" spans="1:11" ht="15">
      <c r="A128" s="48"/>
      <c r="B128" s="160"/>
      <c r="C128" s="160"/>
      <c r="D128" s="160"/>
      <c r="E128" s="160"/>
      <c r="F128" s="160"/>
      <c r="G128" s="160"/>
      <c r="H128" s="160"/>
      <c r="I128" s="160"/>
      <c r="J128" s="160"/>
      <c r="K128" s="161"/>
    </row>
    <row r="129" spans="1:11" ht="15">
      <c r="A129" s="78" t="s">
        <v>63</v>
      </c>
      <c r="B129" s="101"/>
      <c r="C129" s="102"/>
      <c r="D129" s="102"/>
      <c r="E129" s="102"/>
      <c r="F129" s="102"/>
      <c r="G129" s="103"/>
      <c r="H129" s="104"/>
      <c r="I129" s="104"/>
      <c r="J129" s="102"/>
      <c r="K129" s="105" t="s">
        <v>63</v>
      </c>
    </row>
  </sheetData>
  <sheetProtection password="F66E" sheet="1"/>
  <mergeCells count="4">
    <mergeCell ref="C1:K1"/>
    <mergeCell ref="C2:K2"/>
    <mergeCell ref="C3:K3"/>
    <mergeCell ref="A108:B108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2" max="10" man="1"/>
    <brk id="10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zoomScalePageLayoutView="0" workbookViewId="0" topLeftCell="A1">
      <selection activeCell="G16" sqref="G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0" bestFit="1" customWidth="1"/>
  </cols>
  <sheetData>
    <row r="1" spans="1:24" ht="47.25">
      <c r="A1" s="176"/>
      <c r="B1" s="177"/>
      <c r="C1" s="509" t="str">
        <f>+BULK!C1</f>
        <v>Williams Brazil</v>
      </c>
      <c r="D1" s="509"/>
      <c r="E1" s="509"/>
      <c r="F1" s="509"/>
      <c r="G1" s="509"/>
      <c r="H1" s="509"/>
      <c r="I1" s="509"/>
      <c r="J1" s="509"/>
      <c r="K1" s="509"/>
      <c r="L1" s="51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">
      <c r="A2" s="178"/>
      <c r="B2" s="173"/>
      <c r="C2" s="511" t="s">
        <v>27</v>
      </c>
      <c r="D2" s="511"/>
      <c r="E2" s="511"/>
      <c r="F2" s="511"/>
      <c r="G2" s="511"/>
      <c r="H2" s="511"/>
      <c r="I2" s="511"/>
      <c r="J2" s="511"/>
      <c r="K2" s="511"/>
      <c r="L2" s="51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">
      <c r="A3" s="178"/>
      <c r="B3" s="173"/>
      <c r="C3" s="513" t="s">
        <v>164</v>
      </c>
      <c r="D3" s="513"/>
      <c r="E3" s="513"/>
      <c r="F3" s="513"/>
      <c r="G3" s="513"/>
      <c r="H3" s="513"/>
      <c r="I3" s="513"/>
      <c r="J3" s="513"/>
      <c r="K3" s="513"/>
      <c r="L3" s="514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>
      <c r="A4" s="179"/>
      <c r="B4" s="173"/>
      <c r="C4" s="515" t="s">
        <v>80</v>
      </c>
      <c r="D4" s="515"/>
      <c r="E4" s="515"/>
      <c r="F4" s="515"/>
      <c r="G4" s="515"/>
      <c r="H4" s="515"/>
      <c r="I4" s="515"/>
      <c r="J4" s="515"/>
      <c r="K4" s="515"/>
      <c r="L4" s="516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">
      <c r="A5" s="179"/>
      <c r="B5" s="173"/>
      <c r="C5" s="173"/>
      <c r="D5" s="163"/>
      <c r="E5" s="163"/>
      <c r="F5" s="163"/>
      <c r="G5" s="180"/>
      <c r="H5" s="181"/>
      <c r="I5" s="182"/>
      <c r="J5" s="167"/>
      <c r="K5" s="181"/>
      <c r="L5" s="17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179"/>
      <c r="B6" s="173"/>
      <c r="C6" s="173" t="s">
        <v>14</v>
      </c>
      <c r="D6" s="163"/>
      <c r="E6" s="163"/>
      <c r="F6" s="163"/>
      <c r="G6" s="180"/>
      <c r="H6" s="181"/>
      <c r="I6" s="182"/>
      <c r="J6" s="167"/>
      <c r="K6" s="181"/>
      <c r="L6" s="17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234" t="s">
        <v>28</v>
      </c>
      <c r="B7" s="235"/>
      <c r="C7" s="236" t="s">
        <v>29</v>
      </c>
      <c r="D7" s="236" t="s">
        <v>30</v>
      </c>
      <c r="E7" s="236" t="s">
        <v>31</v>
      </c>
      <c r="F7" s="236" t="s">
        <v>4</v>
      </c>
      <c r="G7" s="236" t="s">
        <v>5</v>
      </c>
      <c r="H7" s="236" t="s">
        <v>6</v>
      </c>
      <c r="I7" s="236" t="s">
        <v>7</v>
      </c>
      <c r="J7" s="236" t="s">
        <v>54</v>
      </c>
      <c r="K7" s="263" t="s">
        <v>32</v>
      </c>
      <c r="L7" s="264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" customHeight="1">
      <c r="A8" s="2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7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113"/>
      <c r="B9" s="243" t="s">
        <v>45</v>
      </c>
      <c r="C9" s="86"/>
      <c r="D9" s="233"/>
      <c r="E9" s="233"/>
      <c r="F9" s="233"/>
      <c r="G9" s="233"/>
      <c r="H9" s="109"/>
      <c r="I9" s="109"/>
      <c r="J9" s="233"/>
      <c r="K9" s="228"/>
      <c r="L9" s="2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76" customFormat="1" ht="16.5" customHeight="1">
      <c r="A10" s="244"/>
      <c r="B10" s="238"/>
      <c r="C10" s="239" t="s">
        <v>61</v>
      </c>
      <c r="D10" s="240"/>
      <c r="E10" s="240"/>
      <c r="F10" s="240"/>
      <c r="G10" s="241"/>
      <c r="H10" s="242"/>
      <c r="I10" s="239"/>
      <c r="J10" s="240"/>
      <c r="K10" s="266"/>
      <c r="L10" s="31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13" s="76" customFormat="1" ht="15.75" customHeight="1">
      <c r="A11" s="228" t="s">
        <v>122</v>
      </c>
      <c r="B11" s="307"/>
      <c r="C11" s="198">
        <v>43005</v>
      </c>
      <c r="D11" s="198">
        <v>43005</v>
      </c>
      <c r="E11" s="198">
        <v>43007</v>
      </c>
      <c r="F11" s="160"/>
      <c r="G11" s="80">
        <v>13701080</v>
      </c>
      <c r="H11" s="69" t="s">
        <v>9</v>
      </c>
      <c r="I11" s="69" t="s">
        <v>98</v>
      </c>
      <c r="K11" s="160"/>
      <c r="L11" s="142" t="s">
        <v>154</v>
      </c>
      <c r="M11" s="206"/>
    </row>
    <row r="12" spans="1:24" s="37" customFormat="1" ht="15" customHeight="1">
      <c r="A12" s="244"/>
      <c r="B12" s="245"/>
      <c r="C12" s="239" t="s">
        <v>33</v>
      </c>
      <c r="D12" s="240"/>
      <c r="E12" s="240"/>
      <c r="F12" s="240"/>
      <c r="G12" s="241"/>
      <c r="H12" s="242"/>
      <c r="I12" s="239"/>
      <c r="J12" s="240"/>
      <c r="K12" s="240"/>
      <c r="L12" s="246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7" customFormat="1" ht="15" customHeight="1">
      <c r="A13" s="174" t="s">
        <v>66</v>
      </c>
      <c r="B13" s="276"/>
      <c r="C13" s="191"/>
      <c r="D13" s="198"/>
      <c r="E13" s="198"/>
      <c r="F13" s="80"/>
      <c r="G13" s="80"/>
      <c r="H13" s="69"/>
      <c r="I13" s="69"/>
      <c r="K13" s="275"/>
      <c r="L13" s="27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37" customFormat="1" ht="15" customHeight="1">
      <c r="A14" s="174"/>
      <c r="B14" s="276"/>
      <c r="C14" s="191"/>
      <c r="D14" s="198"/>
      <c r="E14" s="198"/>
      <c r="F14" s="80"/>
      <c r="G14" s="80"/>
      <c r="H14" s="69"/>
      <c r="I14" s="69"/>
      <c r="K14" s="275"/>
      <c r="L14" s="14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" customHeight="1">
      <c r="A15" s="113"/>
      <c r="B15" s="231"/>
      <c r="C15" s="191"/>
      <c r="D15" s="201"/>
      <c r="E15" s="201"/>
      <c r="F15" s="80"/>
      <c r="G15" s="80"/>
      <c r="H15" s="69"/>
      <c r="I15" s="69"/>
      <c r="J15" s="69"/>
      <c r="K15" s="152"/>
      <c r="L15" s="1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76" customFormat="1" ht="15" customHeight="1">
      <c r="A16" s="113"/>
      <c r="B16" s="243" t="s">
        <v>55</v>
      </c>
      <c r="C16" s="86"/>
      <c r="D16" s="233"/>
      <c r="E16" s="233"/>
      <c r="F16" s="233"/>
      <c r="G16" s="233"/>
      <c r="H16" s="109"/>
      <c r="I16" s="109"/>
      <c r="J16" s="233"/>
      <c r="K16" s="228"/>
      <c r="L16" s="26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s="20" customFormat="1" ht="15" customHeight="1">
      <c r="A17" s="244"/>
      <c r="B17" s="238"/>
      <c r="C17" s="239" t="s">
        <v>50</v>
      </c>
      <c r="D17" s="240"/>
      <c r="E17" s="240"/>
      <c r="F17" s="240"/>
      <c r="G17" s="241"/>
      <c r="H17" s="242"/>
      <c r="I17" s="239"/>
      <c r="J17" s="240"/>
      <c r="K17" s="266"/>
      <c r="L17" s="26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customHeight="1">
      <c r="A18" s="174" t="s">
        <v>66</v>
      </c>
      <c r="B18" s="276"/>
      <c r="C18" s="191"/>
      <c r="D18" s="198"/>
      <c r="E18" s="198"/>
      <c r="F18" s="80"/>
      <c r="G18" s="80"/>
      <c r="H18" s="69"/>
      <c r="I18" s="69"/>
      <c r="J18" s="37"/>
      <c r="K18" s="275"/>
      <c r="L18" s="27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s="76" customFormat="1" ht="15" customHeight="1">
      <c r="A19" s="113"/>
      <c r="B19" s="11"/>
      <c r="C19" s="168"/>
      <c r="D19" s="168"/>
      <c r="E19" s="168"/>
      <c r="F19" s="62"/>
      <c r="G19" s="11"/>
      <c r="H19" s="10"/>
      <c r="I19" s="10"/>
      <c r="J19" s="11"/>
      <c r="K19" s="11"/>
      <c r="L19" s="1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76" customFormat="1" ht="15" customHeight="1">
      <c r="A20" s="113"/>
      <c r="B20" s="243" t="s">
        <v>46</v>
      </c>
      <c r="C20" s="86"/>
      <c r="D20" s="233"/>
      <c r="E20" s="233"/>
      <c r="F20" s="233"/>
      <c r="G20" s="233"/>
      <c r="H20" s="109"/>
      <c r="I20" s="109"/>
      <c r="J20" s="233"/>
      <c r="K20" s="228"/>
      <c r="L20" s="26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76" customFormat="1" ht="15" customHeight="1">
      <c r="A21" s="244"/>
      <c r="B21" s="238"/>
      <c r="C21" s="239" t="s">
        <v>61</v>
      </c>
      <c r="D21" s="240"/>
      <c r="E21" s="240"/>
      <c r="F21" s="240"/>
      <c r="G21" s="241"/>
      <c r="H21" s="242"/>
      <c r="I21" s="239"/>
      <c r="J21" s="240"/>
      <c r="K21" s="266"/>
      <c r="L21" s="31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76" customFormat="1" ht="15" customHeight="1">
      <c r="A22" s="174" t="s">
        <v>66</v>
      </c>
      <c r="B22" s="276"/>
      <c r="C22" s="191"/>
      <c r="D22" s="198"/>
      <c r="E22" s="198"/>
      <c r="F22" s="80"/>
      <c r="G22" s="80"/>
      <c r="H22" s="69"/>
      <c r="I22" s="69"/>
      <c r="J22" s="37"/>
      <c r="K22" s="275"/>
      <c r="L22" s="27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20" customFormat="1" ht="15.75" customHeight="1">
      <c r="A23" s="244"/>
      <c r="B23" s="245"/>
      <c r="C23" s="239" t="s">
        <v>33</v>
      </c>
      <c r="D23" s="240"/>
      <c r="E23" s="240"/>
      <c r="F23" s="240"/>
      <c r="G23" s="241"/>
      <c r="H23" s="242"/>
      <c r="I23" s="239"/>
      <c r="J23" s="240"/>
      <c r="K23" s="240"/>
      <c r="L23" s="24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20" customFormat="1" ht="15" customHeight="1">
      <c r="A24" s="174" t="s">
        <v>66</v>
      </c>
      <c r="B24" s="140"/>
      <c r="C24" s="196"/>
      <c r="D24" s="196"/>
      <c r="E24" s="196"/>
      <c r="F24" s="125"/>
      <c r="G24" s="162"/>
      <c r="H24" s="69"/>
      <c r="I24" s="69"/>
      <c r="K24" s="11"/>
      <c r="L24" s="27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113"/>
      <c r="B25" s="140"/>
      <c r="C25" s="196"/>
      <c r="D25" s="196"/>
      <c r="E25" s="196"/>
      <c r="F25" s="125"/>
      <c r="G25" s="162"/>
      <c r="H25" s="69"/>
      <c r="I25" s="69"/>
      <c r="K25" s="11"/>
      <c r="L25" s="14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customHeight="1">
      <c r="A26" s="113"/>
      <c r="B26" s="11"/>
      <c r="C26" s="172"/>
      <c r="D26" s="10"/>
      <c r="E26" s="69"/>
      <c r="F26" s="11"/>
      <c r="G26" s="62"/>
      <c r="H26" s="121"/>
      <c r="I26" s="121"/>
      <c r="J26" s="11"/>
      <c r="K26" s="11"/>
      <c r="L26" s="13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76" customFormat="1" ht="15" customHeight="1">
      <c r="A27" s="113"/>
      <c r="B27" s="243" t="s">
        <v>48</v>
      </c>
      <c r="C27" s="86"/>
      <c r="D27" s="233"/>
      <c r="E27" s="233"/>
      <c r="F27" s="233"/>
      <c r="G27" s="233"/>
      <c r="H27" s="109"/>
      <c r="I27" s="109"/>
      <c r="J27" s="233"/>
      <c r="K27" s="228"/>
      <c r="L27" s="267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76" customFormat="1" ht="15" customHeight="1">
      <c r="A28" s="244"/>
      <c r="B28" s="238"/>
      <c r="C28" s="239" t="s">
        <v>50</v>
      </c>
      <c r="D28" s="240"/>
      <c r="E28" s="240"/>
      <c r="F28" s="240"/>
      <c r="G28" s="241"/>
      <c r="H28" s="242"/>
      <c r="I28" s="239"/>
      <c r="J28" s="240"/>
      <c r="K28" s="266"/>
      <c r="L28" s="26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12" s="40" customFormat="1" ht="15" customHeight="1">
      <c r="A29" s="174" t="s">
        <v>66</v>
      </c>
      <c r="B29" s="160"/>
      <c r="C29" s="160"/>
      <c r="D29" s="160"/>
      <c r="E29" s="116"/>
      <c r="F29" s="160"/>
      <c r="G29" s="160"/>
      <c r="H29" s="160"/>
      <c r="I29" s="160"/>
      <c r="J29" s="160"/>
      <c r="K29" s="160"/>
      <c r="L29" s="170"/>
    </row>
    <row r="30" spans="1:24" ht="15" customHeight="1">
      <c r="A30" s="113"/>
      <c r="B30" s="231"/>
      <c r="C30" s="231"/>
      <c r="D30" s="231"/>
      <c r="E30" s="123"/>
      <c r="F30" s="231"/>
      <c r="G30" s="231"/>
      <c r="H30" s="231"/>
      <c r="I30" s="231"/>
      <c r="J30" s="231"/>
      <c r="K30" s="231"/>
      <c r="L30" s="15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s="38" customFormat="1" ht="15" customHeight="1">
      <c r="A31" s="113"/>
      <c r="B31" s="243" t="s">
        <v>12</v>
      </c>
      <c r="C31" s="86"/>
      <c r="D31" s="233"/>
      <c r="E31" s="233"/>
      <c r="F31" s="233"/>
      <c r="G31" s="233"/>
      <c r="H31" s="109"/>
      <c r="I31" s="109"/>
      <c r="J31" s="233"/>
      <c r="K31" s="228"/>
      <c r="L31" s="26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s="38" customFormat="1" ht="15" customHeight="1">
      <c r="A32" s="244"/>
      <c r="B32" s="238"/>
      <c r="C32" s="239" t="s">
        <v>33</v>
      </c>
      <c r="D32" s="240"/>
      <c r="E32" s="240"/>
      <c r="F32" s="240"/>
      <c r="G32" s="241"/>
      <c r="H32" s="242"/>
      <c r="I32" s="239"/>
      <c r="J32" s="240"/>
      <c r="K32" s="266"/>
      <c r="L32" s="265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</row>
    <row r="33" spans="1:24" s="38" customFormat="1" ht="15" customHeight="1">
      <c r="A33" s="283" t="s">
        <v>66</v>
      </c>
      <c r="B33" s="231"/>
      <c r="C33" s="191"/>
      <c r="D33" s="192"/>
      <c r="E33" s="192"/>
      <c r="F33" s="80"/>
      <c r="G33" s="80"/>
      <c r="H33" s="69"/>
      <c r="I33" s="69"/>
      <c r="J33" s="231"/>
      <c r="K33" s="231"/>
      <c r="L33" s="14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13" s="76" customFormat="1" ht="15">
      <c r="A34" s="244"/>
      <c r="B34" s="245"/>
      <c r="C34" s="239" t="s">
        <v>34</v>
      </c>
      <c r="D34" s="240"/>
      <c r="E34" s="240"/>
      <c r="F34" s="240"/>
      <c r="G34" s="241"/>
      <c r="H34" s="242"/>
      <c r="I34" s="239"/>
      <c r="J34" s="240"/>
      <c r="K34" s="240"/>
      <c r="L34" s="246"/>
      <c r="M34" s="206"/>
    </row>
    <row r="35" spans="1:13" s="76" customFormat="1" ht="15.75" customHeight="1">
      <c r="A35" s="228" t="s">
        <v>107</v>
      </c>
      <c r="B35" s="307"/>
      <c r="C35" s="198">
        <v>43002</v>
      </c>
      <c r="D35" s="198">
        <v>43007</v>
      </c>
      <c r="E35" s="198">
        <v>43010</v>
      </c>
      <c r="F35" s="160"/>
      <c r="G35" s="80">
        <v>59550000</v>
      </c>
      <c r="H35" s="69" t="s">
        <v>9</v>
      </c>
      <c r="I35" s="69" t="s">
        <v>135</v>
      </c>
      <c r="K35" s="160"/>
      <c r="L35" s="142" t="s">
        <v>68</v>
      </c>
      <c r="M35" s="206"/>
    </row>
    <row r="36" spans="1:13" s="76" customFormat="1" ht="15.75" customHeight="1">
      <c r="A36" s="228" t="s">
        <v>93</v>
      </c>
      <c r="B36" s="307"/>
      <c r="C36" s="198">
        <v>43005</v>
      </c>
      <c r="D36" s="198">
        <v>43010</v>
      </c>
      <c r="E36" s="198">
        <v>43013</v>
      </c>
      <c r="F36" s="160"/>
      <c r="G36" s="371">
        <v>76750000</v>
      </c>
      <c r="H36" s="69" t="s">
        <v>9</v>
      </c>
      <c r="I36" s="69" t="s">
        <v>11</v>
      </c>
      <c r="K36" s="160"/>
      <c r="L36" s="142" t="s">
        <v>81</v>
      </c>
      <c r="M36" s="374"/>
    </row>
    <row r="37" spans="1:13" s="76" customFormat="1" ht="15.75" customHeight="1">
      <c r="A37" s="228" t="s">
        <v>108</v>
      </c>
      <c r="B37" s="307"/>
      <c r="C37" s="198">
        <v>43003</v>
      </c>
      <c r="D37" s="198">
        <v>43013</v>
      </c>
      <c r="E37" s="198">
        <v>43014</v>
      </c>
      <c r="F37" s="160"/>
      <c r="G37" s="371">
        <v>14850000</v>
      </c>
      <c r="H37" s="69" t="s">
        <v>9</v>
      </c>
      <c r="I37" s="69" t="s">
        <v>136</v>
      </c>
      <c r="K37" s="160"/>
      <c r="L37" s="142" t="s">
        <v>68</v>
      </c>
      <c r="M37" s="374"/>
    </row>
    <row r="38" spans="1:24" s="75" customFormat="1" ht="12.75" customHeight="1">
      <c r="A38" s="244"/>
      <c r="B38" s="245"/>
      <c r="C38" s="239" t="s">
        <v>43</v>
      </c>
      <c r="D38" s="240"/>
      <c r="E38" s="240"/>
      <c r="F38" s="240"/>
      <c r="G38" s="241"/>
      <c r="H38" s="242"/>
      <c r="I38" s="239"/>
      <c r="J38" s="240"/>
      <c r="K38" s="240"/>
      <c r="L38" s="246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13" s="76" customFormat="1" ht="15">
      <c r="A39" s="228" t="s">
        <v>100</v>
      </c>
      <c r="B39" s="307"/>
      <c r="C39" s="198">
        <v>42991</v>
      </c>
      <c r="D39" s="198">
        <v>43006</v>
      </c>
      <c r="E39" s="198">
        <v>43009</v>
      </c>
      <c r="F39" s="160"/>
      <c r="G39" s="80">
        <v>45900000</v>
      </c>
      <c r="H39" s="69" t="s">
        <v>9</v>
      </c>
      <c r="I39" s="69" t="s">
        <v>106</v>
      </c>
      <c r="K39" s="160"/>
      <c r="L39" s="142" t="s">
        <v>15</v>
      </c>
      <c r="M39" s="206"/>
    </row>
    <row r="40" spans="1:13" s="76" customFormat="1" ht="15">
      <c r="A40" s="228" t="s">
        <v>140</v>
      </c>
      <c r="B40" s="307"/>
      <c r="C40" s="198">
        <v>42995</v>
      </c>
      <c r="D40" s="198">
        <v>43009</v>
      </c>
      <c r="E40" s="198">
        <v>43011</v>
      </c>
      <c r="F40" s="160"/>
      <c r="G40" s="80">
        <v>45000000</v>
      </c>
      <c r="H40" s="69" t="s">
        <v>9</v>
      </c>
      <c r="I40" s="69" t="s">
        <v>116</v>
      </c>
      <c r="K40" s="160"/>
      <c r="L40" s="142" t="s">
        <v>115</v>
      </c>
      <c r="M40" s="206"/>
    </row>
    <row r="41" spans="1:13" s="76" customFormat="1" ht="15">
      <c r="A41" s="228" t="s">
        <v>96</v>
      </c>
      <c r="B41" s="307"/>
      <c r="C41" s="198">
        <v>42993</v>
      </c>
      <c r="D41" s="198">
        <v>43009</v>
      </c>
      <c r="E41" s="198">
        <v>43011</v>
      </c>
      <c r="F41" s="160"/>
      <c r="G41" s="371">
        <v>58900000</v>
      </c>
      <c r="H41" s="69" t="s">
        <v>9</v>
      </c>
      <c r="I41" s="69" t="s">
        <v>87</v>
      </c>
      <c r="K41" s="160"/>
      <c r="L41" s="142" t="s">
        <v>76</v>
      </c>
      <c r="M41" s="374"/>
    </row>
    <row r="42" spans="1:13" s="76" customFormat="1" ht="15">
      <c r="A42" s="228" t="s">
        <v>114</v>
      </c>
      <c r="B42" s="307"/>
      <c r="C42" s="198">
        <v>43001</v>
      </c>
      <c r="D42" s="198">
        <v>43012</v>
      </c>
      <c r="E42" s="198">
        <v>43013</v>
      </c>
      <c r="F42" s="160"/>
      <c r="G42" s="371">
        <v>15600000</v>
      </c>
      <c r="H42" s="69" t="s">
        <v>9</v>
      </c>
      <c r="I42" s="69" t="s">
        <v>141</v>
      </c>
      <c r="K42" s="160"/>
      <c r="L42" s="142" t="s">
        <v>78</v>
      </c>
      <c r="M42" s="374"/>
    </row>
    <row r="43" spans="1:13" s="76" customFormat="1" ht="15">
      <c r="A43" s="228" t="s">
        <v>112</v>
      </c>
      <c r="B43" s="307"/>
      <c r="C43" s="198">
        <v>43000</v>
      </c>
      <c r="D43" s="198">
        <v>43014</v>
      </c>
      <c r="E43" s="198">
        <v>43017</v>
      </c>
      <c r="F43" s="160"/>
      <c r="G43" s="371">
        <v>67300000</v>
      </c>
      <c r="H43" s="69" t="s">
        <v>9</v>
      </c>
      <c r="I43" s="69" t="s">
        <v>117</v>
      </c>
      <c r="K43" s="160"/>
      <c r="L43" s="142" t="s">
        <v>15</v>
      </c>
      <c r="M43" s="374"/>
    </row>
    <row r="44" spans="1:13" s="76" customFormat="1" ht="15">
      <c r="A44" s="228" t="s">
        <v>113</v>
      </c>
      <c r="B44" s="307"/>
      <c r="C44" s="198">
        <v>43002</v>
      </c>
      <c r="D44" s="198">
        <v>43017</v>
      </c>
      <c r="E44" s="198">
        <v>43018</v>
      </c>
      <c r="F44" s="160"/>
      <c r="G44" s="371">
        <v>33000000</v>
      </c>
      <c r="H44" s="69" t="s">
        <v>9</v>
      </c>
      <c r="I44" s="69" t="s">
        <v>141</v>
      </c>
      <c r="K44" s="160"/>
      <c r="L44" s="142" t="s">
        <v>15</v>
      </c>
      <c r="M44" s="374"/>
    </row>
    <row r="45" spans="1:13" s="76" customFormat="1" ht="15">
      <c r="A45" s="228" t="s">
        <v>101</v>
      </c>
      <c r="B45" s="307"/>
      <c r="C45" s="198">
        <v>42994</v>
      </c>
      <c r="D45" s="198">
        <v>43017</v>
      </c>
      <c r="E45" s="198">
        <v>43018</v>
      </c>
      <c r="F45" s="160"/>
      <c r="G45" s="371">
        <v>50000000</v>
      </c>
      <c r="H45" s="69" t="s">
        <v>9</v>
      </c>
      <c r="I45" s="69" t="s">
        <v>103</v>
      </c>
      <c r="K45" s="160"/>
      <c r="L45" s="142" t="s">
        <v>76</v>
      </c>
      <c r="M45" s="374"/>
    </row>
    <row r="46" spans="1:24" s="75" customFormat="1" ht="12.75" customHeight="1">
      <c r="A46" s="244"/>
      <c r="B46" s="245"/>
      <c r="C46" s="239" t="s">
        <v>39</v>
      </c>
      <c r="D46" s="240"/>
      <c r="E46" s="240"/>
      <c r="F46" s="240"/>
      <c r="G46" s="241"/>
      <c r="H46" s="242"/>
      <c r="I46" s="239"/>
      <c r="J46" s="240"/>
      <c r="K46" s="240"/>
      <c r="L46" s="246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24" s="75" customFormat="1" ht="12.75" customHeight="1">
      <c r="A47" s="283" t="s">
        <v>66</v>
      </c>
      <c r="B47" s="169"/>
      <c r="C47" s="166"/>
      <c r="D47" s="166"/>
      <c r="E47" s="226"/>
      <c r="F47" s="169"/>
      <c r="G47" s="167"/>
      <c r="H47" s="158"/>
      <c r="I47" s="158"/>
      <c r="J47" s="231"/>
      <c r="K47" s="169"/>
      <c r="L47" s="23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1:24" s="76" customFormat="1" ht="15" customHeight="1">
      <c r="A48" s="244"/>
      <c r="B48" s="245"/>
      <c r="C48" s="239" t="s">
        <v>67</v>
      </c>
      <c r="D48" s="240"/>
      <c r="E48" s="240"/>
      <c r="F48" s="240"/>
      <c r="G48" s="241"/>
      <c r="H48" s="242"/>
      <c r="I48" s="239"/>
      <c r="J48" s="240"/>
      <c r="K48" s="240"/>
      <c r="L48" s="246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12" s="76" customFormat="1" ht="15">
      <c r="A49" s="228" t="s">
        <v>104</v>
      </c>
      <c r="B49" s="276"/>
      <c r="C49" s="191">
        <v>42995</v>
      </c>
      <c r="D49" s="198">
        <v>43008</v>
      </c>
      <c r="E49" s="198">
        <v>43010</v>
      </c>
      <c r="F49" s="160"/>
      <c r="G49" s="80">
        <v>23700000</v>
      </c>
      <c r="H49" s="69" t="s">
        <v>9</v>
      </c>
      <c r="I49" s="69" t="s">
        <v>106</v>
      </c>
      <c r="K49" s="160"/>
      <c r="L49" s="142" t="s">
        <v>152</v>
      </c>
    </row>
    <row r="50" spans="1:12" s="76" customFormat="1" ht="15">
      <c r="A50" s="228" t="s">
        <v>105</v>
      </c>
      <c r="B50" s="276"/>
      <c r="C50" s="191">
        <v>42998</v>
      </c>
      <c r="D50" s="198">
        <v>43010</v>
      </c>
      <c r="E50" s="198">
        <v>43014</v>
      </c>
      <c r="F50" s="160"/>
      <c r="G50" s="371">
        <v>34793000</v>
      </c>
      <c r="H50" s="69" t="s">
        <v>9</v>
      </c>
      <c r="I50" s="69" t="s">
        <v>87</v>
      </c>
      <c r="K50" s="160"/>
      <c r="L50" s="142" t="s">
        <v>68</v>
      </c>
    </row>
    <row r="51" spans="1:24" s="76" customFormat="1" ht="14.25" customHeight="1">
      <c r="A51" s="244"/>
      <c r="B51" s="245"/>
      <c r="C51" s="239" t="s">
        <v>17</v>
      </c>
      <c r="D51" s="240"/>
      <c r="E51" s="240"/>
      <c r="F51" s="240"/>
      <c r="G51" s="241"/>
      <c r="H51" s="242"/>
      <c r="I51" s="239"/>
      <c r="J51" s="240"/>
      <c r="K51" s="240"/>
      <c r="L51" s="246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s="76" customFormat="1" ht="15" customHeight="1">
      <c r="A52" s="283" t="s">
        <v>66</v>
      </c>
      <c r="B52" s="169"/>
      <c r="C52" s="166"/>
      <c r="D52" s="166"/>
      <c r="E52" s="226"/>
      <c r="F52" s="169"/>
      <c r="G52" s="167"/>
      <c r="H52" s="158"/>
      <c r="I52" s="158"/>
      <c r="J52" s="313"/>
      <c r="K52" s="169"/>
      <c r="L52" s="314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s="76" customFormat="1" ht="15" customHeight="1">
      <c r="A53" s="244"/>
      <c r="B53" s="245"/>
      <c r="C53" s="239" t="s">
        <v>79</v>
      </c>
      <c r="D53" s="240"/>
      <c r="E53" s="240"/>
      <c r="F53" s="240"/>
      <c r="G53" s="241"/>
      <c r="H53" s="242"/>
      <c r="I53" s="239"/>
      <c r="J53" s="240"/>
      <c r="K53" s="240"/>
      <c r="L53" s="246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12" s="76" customFormat="1" ht="15">
      <c r="A54" s="228" t="s">
        <v>108</v>
      </c>
      <c r="B54" s="276"/>
      <c r="C54" s="191">
        <v>43003</v>
      </c>
      <c r="D54" s="198">
        <v>43006</v>
      </c>
      <c r="E54" s="198">
        <v>43009</v>
      </c>
      <c r="F54" s="160"/>
      <c r="G54" s="80">
        <v>31800000</v>
      </c>
      <c r="H54" s="69" t="s">
        <v>9</v>
      </c>
      <c r="I54" s="69" t="s">
        <v>136</v>
      </c>
      <c r="K54" s="160"/>
      <c r="L54" s="142" t="s">
        <v>68</v>
      </c>
    </row>
    <row r="55" spans="1:12" s="76" customFormat="1" ht="15">
      <c r="A55" s="228" t="s">
        <v>96</v>
      </c>
      <c r="B55" s="276"/>
      <c r="C55" s="191">
        <v>42993</v>
      </c>
      <c r="D55" s="198">
        <v>43006</v>
      </c>
      <c r="E55" s="198">
        <v>43011</v>
      </c>
      <c r="F55" s="160"/>
      <c r="G55" s="371">
        <v>15000000</v>
      </c>
      <c r="H55" s="69" t="s">
        <v>9</v>
      </c>
      <c r="I55" s="69" t="s">
        <v>87</v>
      </c>
      <c r="K55" s="160"/>
      <c r="L55" s="142" t="s">
        <v>76</v>
      </c>
    </row>
    <row r="56" spans="1:12" s="76" customFormat="1" ht="15">
      <c r="A56" s="228" t="s">
        <v>119</v>
      </c>
      <c r="B56" s="276"/>
      <c r="C56" s="191">
        <v>43008</v>
      </c>
      <c r="D56" s="198">
        <v>43009</v>
      </c>
      <c r="E56" s="198">
        <v>43011</v>
      </c>
      <c r="F56" s="160"/>
      <c r="G56" s="371">
        <v>30000000</v>
      </c>
      <c r="H56" s="69" t="s">
        <v>9</v>
      </c>
      <c r="I56" s="69" t="s">
        <v>87</v>
      </c>
      <c r="K56" s="160"/>
      <c r="L56" s="142" t="s">
        <v>76</v>
      </c>
    </row>
    <row r="57" spans="1:12" s="76" customFormat="1" ht="15">
      <c r="A57" s="228" t="s">
        <v>129</v>
      </c>
      <c r="B57" s="276"/>
      <c r="C57" s="191">
        <v>43013</v>
      </c>
      <c r="D57" s="198">
        <v>43015</v>
      </c>
      <c r="E57" s="198">
        <v>43016</v>
      </c>
      <c r="F57" s="160"/>
      <c r="G57" s="371">
        <v>20000000</v>
      </c>
      <c r="H57" s="69" t="s">
        <v>9</v>
      </c>
      <c r="I57" s="69" t="s">
        <v>106</v>
      </c>
      <c r="K57" s="160"/>
      <c r="L57" s="142" t="s">
        <v>147</v>
      </c>
    </row>
    <row r="58" spans="1:24" s="76" customFormat="1" ht="15">
      <c r="A58" s="244"/>
      <c r="B58" s="245"/>
      <c r="C58" s="239" t="s">
        <v>19</v>
      </c>
      <c r="D58" s="240"/>
      <c r="E58" s="240"/>
      <c r="F58" s="240"/>
      <c r="G58" s="241"/>
      <c r="H58" s="242"/>
      <c r="I58" s="239"/>
      <c r="J58" s="240"/>
      <c r="K58" s="240"/>
      <c r="L58" s="246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s="76" customFormat="1" ht="15" customHeight="1">
      <c r="A59" s="174" t="s">
        <v>66</v>
      </c>
      <c r="B59" s="153"/>
      <c r="C59" s="223"/>
      <c r="D59" s="223"/>
      <c r="E59" s="227"/>
      <c r="F59" s="223"/>
      <c r="G59" s="223"/>
      <c r="H59" s="223"/>
      <c r="I59" s="223"/>
      <c r="J59" s="223"/>
      <c r="K59" s="223"/>
      <c r="L59" s="224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s="76" customFormat="1" ht="15" customHeight="1">
      <c r="A60" s="174"/>
      <c r="B60" s="153"/>
      <c r="C60" s="223"/>
      <c r="D60" s="223"/>
      <c r="E60" s="227"/>
      <c r="F60" s="223"/>
      <c r="G60" s="223"/>
      <c r="H60" s="223"/>
      <c r="I60" s="223"/>
      <c r="J60" s="223"/>
      <c r="K60" s="223"/>
      <c r="L60" s="224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s="76" customFormat="1" ht="15" customHeight="1">
      <c r="A61" s="113"/>
      <c r="B61" s="243" t="s">
        <v>41</v>
      </c>
      <c r="C61" s="86"/>
      <c r="D61" s="233"/>
      <c r="E61" s="233"/>
      <c r="F61" s="233"/>
      <c r="G61" s="233"/>
      <c r="H61" s="109"/>
      <c r="I61" s="109"/>
      <c r="J61" s="233"/>
      <c r="K61" s="228"/>
      <c r="L61" s="267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s="76" customFormat="1" ht="15" customHeight="1">
      <c r="A62" s="244"/>
      <c r="B62" s="238"/>
      <c r="C62" s="239" t="s">
        <v>20</v>
      </c>
      <c r="D62" s="240"/>
      <c r="E62" s="240"/>
      <c r="F62" s="240"/>
      <c r="G62" s="241"/>
      <c r="H62" s="242"/>
      <c r="I62" s="239"/>
      <c r="J62" s="240"/>
      <c r="K62" s="266"/>
      <c r="L62" s="311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13" s="76" customFormat="1" ht="15" customHeight="1">
      <c r="A63" s="113" t="s">
        <v>120</v>
      </c>
      <c r="C63" s="191">
        <v>43005</v>
      </c>
      <c r="D63" s="198">
        <v>43007</v>
      </c>
      <c r="E63" s="198">
        <v>43011</v>
      </c>
      <c r="F63" s="125"/>
      <c r="G63" s="125">
        <v>31500000</v>
      </c>
      <c r="H63" s="17" t="s">
        <v>9</v>
      </c>
      <c r="I63" s="69" t="s">
        <v>85</v>
      </c>
      <c r="K63" s="89"/>
      <c r="L63" s="154" t="s">
        <v>121</v>
      </c>
      <c r="M63" s="206"/>
    </row>
    <row r="64" spans="1:13" s="76" customFormat="1" ht="15" customHeight="1">
      <c r="A64" s="113" t="s">
        <v>130</v>
      </c>
      <c r="C64" s="191">
        <v>43004</v>
      </c>
      <c r="D64" s="198">
        <v>43009</v>
      </c>
      <c r="E64" s="198">
        <v>43013</v>
      </c>
      <c r="F64" s="125"/>
      <c r="G64" s="125">
        <v>44000000</v>
      </c>
      <c r="H64" s="17" t="s">
        <v>9</v>
      </c>
      <c r="I64" s="69" t="s">
        <v>131</v>
      </c>
      <c r="K64" s="405"/>
      <c r="L64" s="154" t="s">
        <v>76</v>
      </c>
      <c r="M64" s="374"/>
    </row>
    <row r="65" spans="1:24" s="76" customFormat="1" ht="15" customHeight="1">
      <c r="A65" s="244"/>
      <c r="B65" s="245"/>
      <c r="C65" s="239" t="s">
        <v>21</v>
      </c>
      <c r="D65" s="240"/>
      <c r="E65" s="240"/>
      <c r="F65" s="240"/>
      <c r="G65" s="241"/>
      <c r="H65" s="242"/>
      <c r="I65" s="239"/>
      <c r="J65" s="240"/>
      <c r="K65" s="240"/>
      <c r="L65" s="246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13" s="76" customFormat="1" ht="15" customHeight="1">
      <c r="A66" s="228" t="s">
        <v>132</v>
      </c>
      <c r="C66" s="191">
        <v>43007</v>
      </c>
      <c r="D66" s="198">
        <v>43007</v>
      </c>
      <c r="E66" s="198">
        <v>43009</v>
      </c>
      <c r="F66" s="125"/>
      <c r="G66" s="125">
        <v>44000000</v>
      </c>
      <c r="H66" s="17" t="s">
        <v>9</v>
      </c>
      <c r="I66" s="10" t="s">
        <v>131</v>
      </c>
      <c r="K66" s="89"/>
      <c r="L66" s="142" t="s">
        <v>88</v>
      </c>
      <c r="M66" s="206"/>
    </row>
    <row r="67" spans="1:13" s="76" customFormat="1" ht="15" customHeight="1">
      <c r="A67" s="228" t="s">
        <v>157</v>
      </c>
      <c r="C67" s="191">
        <v>43015</v>
      </c>
      <c r="D67" s="198">
        <v>43015</v>
      </c>
      <c r="E67" s="198">
        <v>43017</v>
      </c>
      <c r="F67" s="125"/>
      <c r="G67" s="125">
        <v>29500000</v>
      </c>
      <c r="H67" s="17" t="s">
        <v>9</v>
      </c>
      <c r="I67" s="392" t="s">
        <v>85</v>
      </c>
      <c r="K67" s="405"/>
      <c r="L67" s="142" t="s">
        <v>84</v>
      </c>
      <c r="M67" s="374"/>
    </row>
    <row r="68" spans="1:24" s="76" customFormat="1" ht="15">
      <c r="A68" s="244"/>
      <c r="B68" s="245"/>
      <c r="C68" s="239" t="s">
        <v>58</v>
      </c>
      <c r="D68" s="240"/>
      <c r="E68" s="240"/>
      <c r="F68" s="240"/>
      <c r="G68" s="241"/>
      <c r="H68" s="242"/>
      <c r="I68" s="239"/>
      <c r="J68" s="240"/>
      <c r="K68" s="240"/>
      <c r="L68" s="246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5" customHeight="1">
      <c r="A69" s="174" t="s">
        <v>66</v>
      </c>
      <c r="B69" s="231"/>
      <c r="C69" s="151"/>
      <c r="D69" s="124"/>
      <c r="E69" s="124"/>
      <c r="F69" s="231"/>
      <c r="G69" s="125"/>
      <c r="H69" s="17"/>
      <c r="I69" s="127"/>
      <c r="J69" s="10"/>
      <c r="K69" s="277"/>
      <c r="L69" s="26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s="76" customFormat="1" ht="15" customHeight="1">
      <c r="A70" s="244"/>
      <c r="B70" s="245"/>
      <c r="C70" s="239" t="s">
        <v>22</v>
      </c>
      <c r="D70" s="240"/>
      <c r="E70" s="240"/>
      <c r="F70" s="240"/>
      <c r="G70" s="241"/>
      <c r="H70" s="242"/>
      <c r="I70" s="239"/>
      <c r="J70" s="240"/>
      <c r="K70" s="240"/>
      <c r="L70" s="246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13" s="76" customFormat="1" ht="15" customHeight="1">
      <c r="A71" s="113" t="s">
        <v>95</v>
      </c>
      <c r="B71" s="327"/>
      <c r="C71" s="191">
        <v>42984</v>
      </c>
      <c r="D71" s="198">
        <v>43006</v>
      </c>
      <c r="E71" s="198">
        <v>43013</v>
      </c>
      <c r="F71" s="125">
        <v>12000000</v>
      </c>
      <c r="G71" s="125"/>
      <c r="H71" s="17" t="s">
        <v>83</v>
      </c>
      <c r="I71" s="69" t="s">
        <v>89</v>
      </c>
      <c r="K71" s="405"/>
      <c r="L71" s="154" t="s">
        <v>72</v>
      </c>
      <c r="M71" s="374"/>
    </row>
    <row r="72" spans="1:24" ht="15" customHeight="1">
      <c r="A72" s="244"/>
      <c r="B72" s="245"/>
      <c r="C72" s="239" t="s">
        <v>51</v>
      </c>
      <c r="D72" s="240"/>
      <c r="E72" s="240"/>
      <c r="F72" s="240"/>
      <c r="G72" s="241"/>
      <c r="H72" s="242"/>
      <c r="I72" s="239"/>
      <c r="J72" s="240"/>
      <c r="K72" s="309"/>
      <c r="L72" s="287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5" customHeight="1">
      <c r="A73" s="174" t="s">
        <v>66</v>
      </c>
      <c r="B73" s="308"/>
      <c r="C73" s="191"/>
      <c r="D73" s="198"/>
      <c r="E73" s="198"/>
      <c r="F73" s="125"/>
      <c r="G73" s="125"/>
      <c r="H73" s="17"/>
      <c r="I73" s="127"/>
      <c r="K73" s="310"/>
      <c r="L73" s="28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5" customHeight="1">
      <c r="A74" s="244"/>
      <c r="B74" s="245"/>
      <c r="C74" s="239" t="s">
        <v>35</v>
      </c>
      <c r="D74" s="240"/>
      <c r="E74" s="240"/>
      <c r="F74" s="240"/>
      <c r="G74" s="241"/>
      <c r="H74" s="242"/>
      <c r="I74" s="239"/>
      <c r="J74" s="240"/>
      <c r="K74" s="240"/>
      <c r="L74" s="287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3" s="76" customFormat="1" ht="15" customHeight="1">
      <c r="A75" s="174" t="s">
        <v>66</v>
      </c>
      <c r="B75" s="325"/>
      <c r="C75" s="191"/>
      <c r="D75" s="198"/>
      <c r="E75" s="198"/>
      <c r="F75" s="125"/>
      <c r="G75" s="125"/>
      <c r="H75" s="17"/>
      <c r="I75" s="127"/>
      <c r="K75" s="89"/>
      <c r="L75" s="326"/>
      <c r="M75" s="206"/>
    </row>
    <row r="76" spans="1:24" ht="15" customHeight="1">
      <c r="A76" s="244"/>
      <c r="B76" s="245"/>
      <c r="C76" s="239" t="s">
        <v>36</v>
      </c>
      <c r="D76" s="240"/>
      <c r="E76" s="240"/>
      <c r="F76" s="240"/>
      <c r="G76" s="241"/>
      <c r="H76" s="242"/>
      <c r="I76" s="239"/>
      <c r="J76" s="240"/>
      <c r="K76" s="240"/>
      <c r="L76" s="246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5" customHeight="1">
      <c r="A77" s="174" t="s">
        <v>66</v>
      </c>
      <c r="B77" s="18"/>
      <c r="C77" s="18"/>
      <c r="D77" s="155"/>
      <c r="E77" s="18"/>
      <c r="F77" s="125"/>
      <c r="G77" s="23"/>
      <c r="H77" s="17"/>
      <c r="I77" s="17"/>
      <c r="J77" s="231"/>
      <c r="K77" s="231"/>
      <c r="L77" s="154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5" customHeight="1">
      <c r="A78" s="244"/>
      <c r="B78" s="245"/>
      <c r="C78" s="239" t="s">
        <v>37</v>
      </c>
      <c r="D78" s="240"/>
      <c r="E78" s="240"/>
      <c r="F78" s="240"/>
      <c r="G78" s="241"/>
      <c r="H78" s="242"/>
      <c r="I78" s="239"/>
      <c r="J78" s="240"/>
      <c r="K78" s="240"/>
      <c r="L78" s="246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5" customHeight="1">
      <c r="A79" s="174" t="s">
        <v>66</v>
      </c>
      <c r="B79" s="231"/>
      <c r="C79" s="175"/>
      <c r="D79" s="175"/>
      <c r="E79" s="222"/>
      <c r="F79" s="231"/>
      <c r="G79" s="231"/>
      <c r="H79" s="231"/>
      <c r="I79" s="231"/>
      <c r="J79" s="231"/>
      <c r="K79" s="231"/>
      <c r="L79" s="164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5" customHeight="1">
      <c r="A80" s="244"/>
      <c r="B80" s="245"/>
      <c r="C80" s="239" t="s">
        <v>38</v>
      </c>
      <c r="D80" s="240"/>
      <c r="E80" s="240"/>
      <c r="F80" s="240"/>
      <c r="G80" s="241"/>
      <c r="H80" s="242"/>
      <c r="I80" s="239"/>
      <c r="J80" s="240"/>
      <c r="K80" s="240"/>
      <c r="L80" s="246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5" customHeight="1">
      <c r="A81" s="174" t="s">
        <v>66</v>
      </c>
      <c r="B81" s="231"/>
      <c r="C81" s="175"/>
      <c r="D81" s="175"/>
      <c r="E81" s="222"/>
      <c r="F81" s="231"/>
      <c r="G81" s="231"/>
      <c r="H81" s="231"/>
      <c r="I81" s="231"/>
      <c r="J81" s="231"/>
      <c r="K81" s="271"/>
      <c r="L81" s="136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5" customHeight="1">
      <c r="A82" s="244"/>
      <c r="B82" s="245"/>
      <c r="C82" s="239" t="s">
        <v>23</v>
      </c>
      <c r="D82" s="240"/>
      <c r="E82" s="240"/>
      <c r="F82" s="240"/>
      <c r="G82" s="241"/>
      <c r="H82" s="242"/>
      <c r="I82" s="239"/>
      <c r="J82" s="240"/>
      <c r="K82" s="240"/>
      <c r="L82" s="287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13" s="76" customFormat="1" ht="15" customHeight="1">
      <c r="A83" s="174" t="s">
        <v>66</v>
      </c>
      <c r="B83" s="323"/>
      <c r="C83" s="191"/>
      <c r="D83" s="198"/>
      <c r="E83" s="198"/>
      <c r="F83" s="125"/>
      <c r="G83" s="125"/>
      <c r="H83" s="17"/>
      <c r="I83" s="127"/>
      <c r="K83" s="89"/>
      <c r="L83" s="326"/>
      <c r="M83" s="206"/>
    </row>
    <row r="84" spans="1:13" s="76" customFormat="1" ht="15" customHeight="1">
      <c r="A84" s="113"/>
      <c r="B84" s="324"/>
      <c r="C84" s="191"/>
      <c r="D84" s="198"/>
      <c r="E84" s="198"/>
      <c r="F84" s="125"/>
      <c r="G84" s="125"/>
      <c r="H84" s="17"/>
      <c r="I84" s="127"/>
      <c r="K84" s="89"/>
      <c r="L84" s="154"/>
      <c r="M84" s="206"/>
    </row>
    <row r="85" spans="1:24" ht="15" customHeight="1">
      <c r="A85" s="225"/>
      <c r="B85" s="150"/>
      <c r="C85" s="306"/>
      <c r="D85" s="306"/>
      <c r="E85" s="306"/>
      <c r="F85" s="306"/>
      <c r="G85" s="150"/>
      <c r="H85" s="150"/>
      <c r="I85" s="150"/>
      <c r="J85" s="150"/>
      <c r="K85" s="278"/>
      <c r="L85" s="27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3:24" ht="15" customHeight="1"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3:24" ht="15" customHeight="1"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3:24" ht="15" customHeight="1"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3:24" ht="15" customHeight="1"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3:24" ht="15" customHeight="1"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3:24" ht="15" customHeight="1"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3:24" ht="15" customHeight="1"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3:24" ht="15" customHeight="1"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3:24" ht="15" customHeight="1"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2:24" ht="15" customHeight="1">
      <c r="L95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2:24" ht="15" customHeight="1">
      <c r="L96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2:24" ht="15" customHeight="1">
      <c r="L97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2:24" ht="15" customHeight="1">
      <c r="L98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2:24" ht="15" customHeight="1">
      <c r="L9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2:24" ht="15" customHeight="1">
      <c r="L10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2:24" ht="15" customHeight="1">
      <c r="L101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2:24" ht="15" customHeight="1">
      <c r="L102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2:24" ht="15" customHeight="1">
      <c r="L103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2:24" ht="15" customHeight="1">
      <c r="L104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2:24" ht="15" customHeight="1">
      <c r="L105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2:24" ht="15" customHeight="1">
      <c r="L106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2:24" ht="15" customHeight="1">
      <c r="L107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2:24" ht="15" customHeight="1">
      <c r="L108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2:24" ht="15" customHeight="1">
      <c r="L10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2:24" ht="15" customHeight="1">
      <c r="L11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2:24" ht="15" customHeight="1">
      <c r="L111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2:24" ht="15" customHeight="1">
      <c r="L112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2:24" ht="15" customHeight="1">
      <c r="L113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2:24" ht="15" customHeight="1">
      <c r="L114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2:24" ht="15" customHeight="1">
      <c r="L115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2:24" ht="15" customHeight="1">
      <c r="L116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2:24" ht="15" customHeight="1">
      <c r="L117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2:24" ht="15" customHeight="1">
      <c r="L118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2:24" ht="15" customHeight="1">
      <c r="L119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2:24" ht="15" customHeight="1">
      <c r="L12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2:24" ht="15" customHeight="1">
      <c r="L121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2:24" ht="15" customHeight="1">
      <c r="L12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2:24" ht="15" customHeight="1">
      <c r="L123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2:24" ht="15" customHeight="1">
      <c r="L124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2:24" ht="15" customHeight="1">
      <c r="L125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2:24" ht="15" customHeight="1">
      <c r="L126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2:24" ht="15" customHeight="1">
      <c r="L127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2:24" ht="15" customHeight="1">
      <c r="L128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2:24" ht="15" customHeight="1">
      <c r="L12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2:24" ht="15" customHeight="1">
      <c r="L13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2:24" ht="15" customHeight="1">
      <c r="L131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2:24" ht="15" customHeight="1">
      <c r="L13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2:24" ht="15" customHeight="1">
      <c r="L133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2:24" ht="15" customHeight="1">
      <c r="L134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2:24" ht="15" customHeight="1">
      <c r="L135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2:24" ht="15" customHeight="1">
      <c r="L136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2:24" ht="15" customHeight="1">
      <c r="L137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2:24" ht="15" customHeight="1">
      <c r="L138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2:24" ht="15" customHeight="1">
      <c r="L1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2:24" ht="15" customHeight="1">
      <c r="L1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2:24" ht="15" customHeight="1">
      <c r="L1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2:24" ht="15" customHeight="1">
      <c r="L1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2:24" ht="15" customHeight="1">
      <c r="L1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2:24" ht="15" customHeight="1">
      <c r="L144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2:24" ht="15" customHeight="1">
      <c r="L14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2:24" ht="15" customHeight="1">
      <c r="L14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2:24" ht="15" customHeight="1">
      <c r="L14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2:24" ht="15" customHeight="1">
      <c r="L1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2:24" ht="15" customHeight="1">
      <c r="L14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2:24" ht="15" customHeight="1">
      <c r="L15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2:24" ht="15" customHeight="1">
      <c r="L15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2:24" ht="15" customHeight="1">
      <c r="L15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2:24" ht="15" customHeight="1">
      <c r="L15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2:24" ht="15" customHeight="1">
      <c r="L154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2:24" ht="15" customHeight="1">
      <c r="L1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2:24" ht="15" customHeight="1">
      <c r="L15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2:24" ht="15" customHeight="1">
      <c r="L15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2:24" ht="15" customHeight="1">
      <c r="L15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2:24" ht="15" customHeight="1">
      <c r="L15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2:24" ht="15" customHeight="1">
      <c r="L16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2:24" ht="15" customHeight="1">
      <c r="L16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2:24" ht="15" customHeight="1">
      <c r="L16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2:24" ht="15" customHeight="1">
      <c r="L16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2:24" ht="15" customHeight="1">
      <c r="L164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2:24" ht="15" customHeight="1">
      <c r="L16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2:24" ht="15" customHeight="1">
      <c r="L16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2:24" ht="15" customHeight="1">
      <c r="L16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2:24" ht="15" customHeight="1">
      <c r="L168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2:24" ht="15" customHeight="1">
      <c r="L16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2:24" ht="15" customHeight="1">
      <c r="L17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2:24" ht="15" customHeight="1">
      <c r="L17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2:24" ht="15" customHeight="1">
      <c r="L17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2:24" ht="15" customHeight="1">
      <c r="L17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7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2017-10-16T11:23:37Z</dcterms:modified>
  <cp:category/>
  <cp:version/>
  <cp:contentType/>
  <cp:contentStatus/>
</cp:coreProperties>
</file>