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'BULK'!$A$1:$K$101</definedName>
    <definedName name="_xlnm.Print_Area" localSheetId="0">'LINEUP'!$A$1:$K$121</definedName>
    <definedName name="_xlnm.Print_Area" localSheetId="3">'Partial Recap'!$A$1:$L$109</definedName>
  </definedNames>
  <calcPr fullCalcOnLoad="1"/>
</workbook>
</file>

<file path=xl/sharedStrings.xml><?xml version="1.0" encoding="utf-8"?>
<sst xmlns="http://schemas.openxmlformats.org/spreadsheetml/2006/main" count="628" uniqueCount="177">
  <si>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</si>
  <si>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</si>
  <si>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</si>
  <si>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</si>
  <si>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</si>
  <si>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</si>
  <si>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</si>
  <si>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</si>
  <si>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</si>
  <si>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</si>
  <si>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</si>
  <si>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</si>
  <si>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</si>
  <si>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</si>
  <si>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</si>
  <si>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</si>
  <si>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</si>
  <si>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</si>
  <si>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</si>
  <si>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</si>
  <si>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</si>
  <si>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</si>
  <si>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</si>
  <si>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</si>
  <si>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</si>
  <si>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</si>
  <si>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</si>
  <si>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</si>
  <si>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</si>
  <si>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</si>
  <si>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</si>
  <si>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</si>
  <si>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</si>
  <si>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</si>
  <si>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</si>
  <si>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</si>
  <si>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</si>
  <si>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</si>
  <si>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</si>
  <si>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</si>
  <si>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</si>
  <si>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</si>
  <si>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</si>
  <si>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</si>
  <si>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</si>
  <si>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</si>
  <si>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</si>
  <si>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</si>
  <si>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</si>
  <si>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</si>
  <si>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</si>
  <si>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</si>
  <si>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</si>
  <si>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</si>
  <si>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</si>
  <si>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</si>
  <si>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</si>
  <si>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</si>
  <si>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</si>
  <si>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</si>
  <si>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</si>
  <si>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</si>
  <si>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</si>
  <si>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</si>
  <si>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</si>
  <si>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</si>
  <si>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</si>
  <si>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</si>
  <si>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</si>
  <si>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</si>
  <si>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</si>
  <si>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</si>
  <si>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</si>
  <si>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</si>
  <si>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</si>
  <si>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B150</t>
  </si>
  <si>
    <t>BAKARA</t>
  </si>
  <si>
    <t>NOLIS</t>
  </si>
  <si>
    <t>VHP IN BAG</t>
  </si>
  <si>
    <t>ALGERIA</t>
  </si>
  <si>
    <t>LAGOS, NIGERIA</t>
  </si>
  <si>
    <t>CASILLO</t>
  </si>
  <si>
    <t>VENEZUELA</t>
  </si>
  <si>
    <t>CHITTAGONG, BANGLADESH</t>
  </si>
  <si>
    <t>© 2018 Williams Servicos Maritimos Ltda, Brazil</t>
  </si>
  <si>
    <t>L. DREYFUS</t>
  </si>
  <si>
    <t>CANADA</t>
  </si>
  <si>
    <t>TATE &amp; LYLE</t>
  </si>
  <si>
    <t>MIDSTAR</t>
  </si>
  <si>
    <t>Commercial berth / Shed 216</t>
  </si>
  <si>
    <t>Commercial Berth / Shed 216</t>
  </si>
  <si>
    <t>OCEAN GLORY</t>
  </si>
  <si>
    <t>FEDERAL SABLE</t>
  </si>
  <si>
    <t>CAPTAIN CHERIF</t>
  </si>
  <si>
    <t>KIANA</t>
  </si>
  <si>
    <t>LEONARISSO</t>
  </si>
  <si>
    <t>IRON BARON V</t>
  </si>
  <si>
    <t>BEJAIA, ARGELIA</t>
  </si>
  <si>
    <t>SALEEF, YEMEN</t>
  </si>
  <si>
    <t>NORD EXPLORER</t>
  </si>
  <si>
    <t>NORDRHONE</t>
  </si>
  <si>
    <t>GREAT FLUENCY</t>
  </si>
  <si>
    <t>CAPE HENRY</t>
  </si>
  <si>
    <t>MOTTLER</t>
  </si>
  <si>
    <t>REDPATH</t>
  </si>
  <si>
    <t>BRANT</t>
  </si>
  <si>
    <t>WICKO</t>
  </si>
  <si>
    <t>LILLY BOLTEN</t>
  </si>
  <si>
    <t>NOM UK</t>
  </si>
  <si>
    <t>GILBRALTAR</t>
  </si>
  <si>
    <t>ALMERIA</t>
  </si>
  <si>
    <t>01.03</t>
  </si>
  <si>
    <t>LUANDA</t>
  </si>
  <si>
    <t>LMZ EUROPA</t>
  </si>
  <si>
    <t>ALFIOS</t>
  </si>
  <si>
    <t>AGERI</t>
  </si>
  <si>
    <t>SOUSSE TUNISIA</t>
  </si>
  <si>
    <t>BULK PARAGUAY</t>
  </si>
  <si>
    <t>SAN JOSE, VENEZUELA</t>
  </si>
  <si>
    <t>UK</t>
  </si>
  <si>
    <t>DARLING RIVER</t>
  </si>
  <si>
    <t>SAPHIRE ISLAND</t>
  </si>
  <si>
    <t>MANDARIM DALIAN</t>
  </si>
  <si>
    <t>HARVESTER</t>
  </si>
  <si>
    <t>ISKENDERUN-M</t>
  </si>
  <si>
    <t>BEJAIA, ALGERIA</t>
  </si>
  <si>
    <t>UMM QSAR, IRAQ</t>
  </si>
  <si>
    <t>BALTIC SPIRE</t>
  </si>
  <si>
    <t>GEKI STAR</t>
  </si>
  <si>
    <t>CROATIA</t>
  </si>
  <si>
    <t>KYALAMI</t>
  </si>
  <si>
    <t>ATLANTIC MERIDA</t>
  </si>
  <si>
    <t>JEDDAH, SAUDI ARABIA</t>
  </si>
  <si>
    <t>AKSON SARA</t>
  </si>
  <si>
    <t>MYKONOS DAWN</t>
  </si>
  <si>
    <t>TAOKAS WISDOM</t>
  </si>
  <si>
    <t>MINOAN GRACE</t>
  </si>
  <si>
    <t>COFCO</t>
  </si>
  <si>
    <t>ORAN, ALGERIA</t>
  </si>
  <si>
    <t>ASTAKOS</t>
  </si>
  <si>
    <t>AGUIA SKEPI</t>
  </si>
  <si>
    <t>ILEANA N</t>
  </si>
  <si>
    <t>NORDIC MALMOE</t>
  </si>
  <si>
    <t>FEDERAL HUDSON</t>
  </si>
  <si>
    <t>ERIA COLOSSUS</t>
  </si>
  <si>
    <t>HUAYANG SUNRISE</t>
  </si>
  <si>
    <t>THERESA GUANGDONG</t>
  </si>
  <si>
    <t>BLUE AKIHABARA</t>
  </si>
  <si>
    <t>ED &amp; FMAN</t>
  </si>
  <si>
    <t>BANGLADESH</t>
  </si>
  <si>
    <t>UMM QSAR, IRAC</t>
  </si>
  <si>
    <t>CASABLANCA, MARROCCO</t>
  </si>
  <si>
    <t>WOODGATE</t>
  </si>
  <si>
    <t>BLACK SEAPORT</t>
  </si>
  <si>
    <t>TOMINY DINASTY</t>
  </si>
  <si>
    <t>JAY</t>
  </si>
  <si>
    <t>WILLIAMS BRAZIL SUGAR LINE UP EDITION 04.04.2018</t>
  </si>
  <si>
    <t>JUNO</t>
  </si>
  <si>
    <t>TBC</t>
  </si>
  <si>
    <t>BLUEBILL</t>
  </si>
  <si>
    <t>PUERTO CABELLO, VENEZUELA</t>
  </si>
  <si>
    <t>ODELMAR</t>
  </si>
  <si>
    <t>LAVAUX</t>
  </si>
  <si>
    <t>AMSTEL EAGLE</t>
  </si>
  <si>
    <t>APRIL 2018</t>
  </si>
  <si>
    <t>SUGAR LINE UP edition 11.04.2018</t>
  </si>
  <si>
    <t>WILLIAMS BRAZIL SUGAR LINE UP EDITION 11.04.2018</t>
  </si>
  <si>
    <t>DAYANG CONFIDENCE</t>
  </si>
  <si>
    <t>IRAQ</t>
  </si>
  <si>
    <t>EVROPI</t>
  </si>
  <si>
    <t>DESERT UNITY</t>
  </si>
  <si>
    <t>AIN KUHKNA, JEDDAH</t>
  </si>
  <si>
    <t>THETIS</t>
  </si>
  <si>
    <t>NAVIOS SOLEIL</t>
  </si>
  <si>
    <t>DAMIETTA, EGYPT</t>
  </si>
  <si>
    <t>AROMA 2</t>
  </si>
  <si>
    <t>CANCELLED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</si>
</sst>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6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92" fillId="0" borderId="0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92" fillId="0" borderId="0" xfId="50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189" fontId="13" fillId="33" borderId="0" xfId="50" applyNumberFormat="1" applyFont="1" applyFill="1" applyBorder="1" applyAlignment="1">
      <alignment horizontal="left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7" fillId="0" borderId="0" xfId="50" applyNumberFormat="1" applyFont="1" applyFill="1" applyBorder="1" applyAlignment="1">
      <alignment horizontal="left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LINEUP!$A$107:$A$110</c:f>
              <c:strCache/>
            </c:strRef>
          </c:cat>
          <c:val>
            <c:numRef>
              <c:f>LINEUP!$B$107:$B$110</c:f>
              <c:numCache/>
            </c:numRef>
          </c:val>
          <c:shape val="cylinder"/>
        </c:ser>
        <c:overlap val="100"/>
        <c:shape val="cylinder"/>
        <c:axId val="15825715"/>
        <c:axId val="8213708"/>
      </c:bar3D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257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LINEUP!$A$90:$A$94</c:f>
              <c:strCache/>
            </c:strRef>
          </c:cat>
          <c:val>
            <c:numRef>
              <c:f>LINEUP!$B$90:$B$94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6814509"/>
        <c:axId val="61330582"/>
      </c:bar3D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14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176"/>
          <c:w val="0.804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BULK!$A$81:$A$84</c:f>
              <c:strCache/>
            </c:strRef>
          </c:cat>
          <c:val>
            <c:numRef>
              <c:f>BULK!$B$81:$B$84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105</xdr:row>
      <xdr:rowOff>19050</xdr:rowOff>
    </xdr:from>
    <xdr:to>
      <xdr:col>10</xdr:col>
      <xdr:colOff>104775</xdr:colOff>
      <xdr:row>120</xdr:row>
      <xdr:rowOff>19050</xdr:rowOff>
    </xdr:to>
    <xdr:graphicFrame>
      <xdr:nvGraphicFramePr>
        <xdr:cNvPr id="2" name="Gráfico 7"/>
        <xdr:cNvGraphicFramePr/>
      </xdr:nvGraphicFramePr>
      <xdr:xfrm>
        <a:off x="2409825" y="212121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87</xdr:row>
      <xdr:rowOff>38100</xdr:rowOff>
    </xdr:from>
    <xdr:to>
      <xdr:col>10</xdr:col>
      <xdr:colOff>133350</xdr:colOff>
      <xdr:row>103</xdr:row>
      <xdr:rowOff>123825</xdr:rowOff>
    </xdr:to>
    <xdr:graphicFrame>
      <xdr:nvGraphicFramePr>
        <xdr:cNvPr id="3" name="Gráfico 6"/>
        <xdr:cNvGraphicFramePr/>
      </xdr:nvGraphicFramePr>
      <xdr:xfrm>
        <a:off x="2428875" y="178022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78</xdr:row>
      <xdr:rowOff>171450</xdr:rowOff>
    </xdr:from>
    <xdr:to>
      <xdr:col>9</xdr:col>
      <xdr:colOff>419100</xdr:colOff>
      <xdr:row>93</xdr:row>
      <xdr:rowOff>161925</xdr:rowOff>
    </xdr:to>
    <xdr:graphicFrame>
      <xdr:nvGraphicFramePr>
        <xdr:cNvPr id="2" name="Gráfico 13"/>
        <xdr:cNvGraphicFramePr/>
      </xdr:nvGraphicFramePr>
      <xdr:xfrm>
        <a:off x="2514600" y="16011525"/>
        <a:ext cx="5753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showGridLines="0" tabSelected="1" zoomScaleSheetLayoutView="80" workbookViewId="0" topLeftCell="A1">
      <selection activeCell="G16" sqref="G16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40" t="s">
        <v>61</v>
      </c>
      <c r="D1" s="440"/>
      <c r="E1" s="440"/>
      <c r="F1" s="440"/>
      <c r="G1" s="440"/>
      <c r="H1" s="440"/>
      <c r="I1" s="440"/>
      <c r="J1" s="440"/>
      <c r="K1" s="441"/>
      <c r="L1" s="249"/>
      <c r="M1" s="250"/>
    </row>
    <row r="2" spans="1:13" ht="26.25">
      <c r="A2" s="252"/>
      <c r="B2" s="253"/>
      <c r="C2" s="442" t="s">
        <v>165</v>
      </c>
      <c r="D2" s="443"/>
      <c r="E2" s="443"/>
      <c r="F2" s="443"/>
      <c r="G2" s="443"/>
      <c r="H2" s="443"/>
      <c r="I2" s="443"/>
      <c r="J2" s="443"/>
      <c r="K2" s="444"/>
      <c r="L2" s="254"/>
      <c r="M2" s="250"/>
    </row>
    <row r="3" spans="1:13" ht="15">
      <c r="A3" s="252"/>
      <c r="B3" s="253"/>
      <c r="C3" s="445" t="s">
        <v>84</v>
      </c>
      <c r="D3" s="446"/>
      <c r="E3" s="446"/>
      <c r="F3" s="446"/>
      <c r="G3" s="446"/>
      <c r="H3" s="446"/>
      <c r="I3" s="446"/>
      <c r="J3" s="446"/>
      <c r="K3" s="447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74</v>
      </c>
      <c r="D9" s="282"/>
      <c r="E9" s="282"/>
      <c r="F9" s="282"/>
      <c r="G9" s="283" t="s">
        <v>57</v>
      </c>
      <c r="H9" s="284">
        <f>MEDIAN(L10:L10)</f>
        <v>0</v>
      </c>
      <c r="I9" s="183" t="s">
        <v>56</v>
      </c>
      <c r="J9" s="282"/>
      <c r="K9" s="285" t="s">
        <v>44</v>
      </c>
      <c r="L9" s="271"/>
      <c r="M9" s="278"/>
      <c r="N9" s="271"/>
    </row>
    <row r="10" spans="1:13" s="427" customFormat="1" ht="15.75" customHeight="1">
      <c r="A10" s="176" t="s">
        <v>157</v>
      </c>
      <c r="B10" s="286"/>
      <c r="C10" s="287">
        <v>43200</v>
      </c>
      <c r="D10" s="165">
        <v>43200</v>
      </c>
      <c r="E10" s="288">
        <v>43202</v>
      </c>
      <c r="F10" s="250"/>
      <c r="G10" s="289">
        <v>19000000</v>
      </c>
      <c r="H10" s="57" t="s">
        <v>9</v>
      </c>
      <c r="I10" s="57" t="s">
        <v>86</v>
      </c>
      <c r="J10" s="57" t="s">
        <v>104</v>
      </c>
      <c r="K10" s="290"/>
      <c r="L10" s="291">
        <f>DAYS360(C10,D10)</f>
        <v>0</v>
      </c>
      <c r="M10" s="292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19000000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164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5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429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74</v>
      </c>
      <c r="D23" s="282"/>
      <c r="E23" s="282"/>
      <c r="F23" s="282"/>
      <c r="G23" s="283" t="s">
        <v>57</v>
      </c>
      <c r="H23" s="284">
        <f>MEDIAN(L24:L24)</f>
        <v>7</v>
      </c>
      <c r="I23" s="183" t="s">
        <v>56</v>
      </c>
      <c r="J23" s="282"/>
      <c r="K23" s="285"/>
      <c r="L23" s="315"/>
      <c r="M23" s="297"/>
    </row>
    <row r="24" spans="1:13" s="296" customFormat="1" ht="15.75" customHeight="1">
      <c r="A24" s="176" t="s">
        <v>159</v>
      </c>
      <c r="B24" s="298"/>
      <c r="C24" s="287">
        <v>43194</v>
      </c>
      <c r="D24" s="165">
        <v>43201</v>
      </c>
      <c r="E24" s="165">
        <v>43203</v>
      </c>
      <c r="F24" s="437"/>
      <c r="G24" s="289">
        <v>21550000</v>
      </c>
      <c r="H24" s="57" t="s">
        <v>9</v>
      </c>
      <c r="I24" s="57" t="s">
        <v>86</v>
      </c>
      <c r="J24" s="57" t="s">
        <v>104</v>
      </c>
      <c r="K24" s="438"/>
      <c r="L24" s="315">
        <f>DAYS360(C24,D24)</f>
        <v>7</v>
      </c>
      <c r="M24" s="350"/>
    </row>
    <row r="25" spans="1:13" ht="15">
      <c r="A25" s="279"/>
      <c r="B25" s="293"/>
      <c r="C25" s="281" t="s">
        <v>50</v>
      </c>
      <c r="D25" s="282"/>
      <c r="E25" s="282"/>
      <c r="F25" s="282"/>
      <c r="G25" s="283" t="s">
        <v>57</v>
      </c>
      <c r="H25" s="294" t="s">
        <v>64</v>
      </c>
      <c r="I25" s="281" t="s">
        <v>56</v>
      </c>
      <c r="J25" s="282"/>
      <c r="K25" s="285"/>
      <c r="L25" s="271"/>
      <c r="M25" s="278"/>
    </row>
    <row r="26" spans="1:13" ht="15">
      <c r="A26" s="295" t="s">
        <v>64</v>
      </c>
      <c r="B26" s="250"/>
      <c r="C26" s="250"/>
      <c r="D26" s="250"/>
      <c r="E26" s="250"/>
      <c r="F26" s="250"/>
      <c r="G26" s="250"/>
      <c r="H26" s="250"/>
      <c r="I26" s="250"/>
      <c r="J26" s="250"/>
      <c r="K26" s="316"/>
      <c r="L26" s="315"/>
      <c r="M26" s="278"/>
    </row>
    <row r="27" spans="1:13" ht="15">
      <c r="A27" s="300"/>
      <c r="B27" s="407"/>
      <c r="C27" s="409" t="s">
        <v>10</v>
      </c>
      <c r="D27" s="410"/>
      <c r="E27" s="410"/>
      <c r="F27" s="303">
        <f>SUM(F23:F25)</f>
        <v>0</v>
      </c>
      <c r="G27" s="304">
        <f>SUM(G24:G26)</f>
        <v>21550000</v>
      </c>
      <c r="H27" s="407"/>
      <c r="I27" s="407"/>
      <c r="J27" s="407"/>
      <c r="K27" s="408"/>
      <c r="L27" s="271"/>
      <c r="M27" s="278"/>
    </row>
    <row r="28" spans="1:13" ht="15">
      <c r="A28" s="300"/>
      <c r="B28" s="407"/>
      <c r="C28" s="312"/>
      <c r="D28" s="313"/>
      <c r="E28" s="313"/>
      <c r="F28" s="314"/>
      <c r="G28" s="314"/>
      <c r="H28" s="407"/>
      <c r="I28" s="407"/>
      <c r="J28" s="407"/>
      <c r="K28" s="408"/>
      <c r="L28" s="271"/>
      <c r="M28" s="278"/>
    </row>
    <row r="29" spans="1:13" ht="15">
      <c r="A29" s="324"/>
      <c r="B29" s="273" t="s">
        <v>48</v>
      </c>
      <c r="C29" s="274"/>
      <c r="D29" s="407"/>
      <c r="E29" s="250"/>
      <c r="F29" s="325"/>
      <c r="G29" s="325"/>
      <c r="H29" s="276"/>
      <c r="I29" s="276"/>
      <c r="J29" s="276"/>
      <c r="K29" s="326"/>
      <c r="L29" s="271"/>
      <c r="M29" s="278"/>
    </row>
    <row r="30" spans="1:13" ht="15">
      <c r="A30" s="279"/>
      <c r="B30" s="280"/>
      <c r="C30" s="281" t="s">
        <v>50</v>
      </c>
      <c r="D30" s="282"/>
      <c r="E30" s="282"/>
      <c r="F30" s="282"/>
      <c r="G30" s="283" t="s">
        <v>57</v>
      </c>
      <c r="H30" s="283" t="s">
        <v>64</v>
      </c>
      <c r="I30" s="281" t="s">
        <v>56</v>
      </c>
      <c r="J30" s="282"/>
      <c r="K30" s="285"/>
      <c r="M30" s="292"/>
    </row>
    <row r="31" spans="1:13" ht="15">
      <c r="A31" s="295" t="s">
        <v>64</v>
      </c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M31" s="292"/>
    </row>
    <row r="32" spans="1:13" ht="15">
      <c r="A32" s="295"/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M32" s="292"/>
    </row>
    <row r="33" spans="1:13" ht="15">
      <c r="A33" s="334"/>
      <c r="B33" s="305"/>
      <c r="C33" s="409" t="s">
        <v>10</v>
      </c>
      <c r="D33" s="410"/>
      <c r="E33" s="410"/>
      <c r="F33" s="303">
        <f>SUM(F31)</f>
        <v>0</v>
      </c>
      <c r="G33" s="304">
        <v>0</v>
      </c>
      <c r="H33" s="305"/>
      <c r="I33" s="305"/>
      <c r="J33" s="305"/>
      <c r="K33" s="408"/>
      <c r="M33" s="292"/>
    </row>
    <row r="34" spans="1:13" ht="15">
      <c r="A34" s="335" t="s">
        <v>16</v>
      </c>
      <c r="B34" s="336"/>
      <c r="C34" s="337"/>
      <c r="D34" s="337"/>
      <c r="E34" s="337"/>
      <c r="F34" s="336"/>
      <c r="G34" s="338"/>
      <c r="H34" s="339"/>
      <c r="I34" s="339"/>
      <c r="J34" s="337"/>
      <c r="K34" s="340" t="s">
        <v>16</v>
      </c>
      <c r="M34" s="292"/>
    </row>
    <row r="35" spans="1:13" ht="15">
      <c r="A35" s="341"/>
      <c r="B35" s="268"/>
      <c r="C35" s="342"/>
      <c r="D35" s="342"/>
      <c r="E35" s="343" t="s">
        <v>166</v>
      </c>
      <c r="F35" s="268"/>
      <c r="G35" s="344"/>
      <c r="H35" s="345"/>
      <c r="I35" s="345"/>
      <c r="J35" s="342"/>
      <c r="K35" s="346"/>
      <c r="M35" s="292"/>
    </row>
    <row r="36" spans="1:13" s="296" customFormat="1" ht="15">
      <c r="A36" s="347"/>
      <c r="B36" s="273" t="s">
        <v>12</v>
      </c>
      <c r="C36" s="274"/>
      <c r="D36" s="313"/>
      <c r="E36" s="313"/>
      <c r="F36" s="314"/>
      <c r="G36" s="348"/>
      <c r="H36" s="349"/>
      <c r="I36" s="349"/>
      <c r="J36" s="349"/>
      <c r="K36" s="277"/>
      <c r="L36" s="291"/>
      <c r="M36" s="350"/>
    </row>
    <row r="37" spans="1:13" s="296" customFormat="1" ht="15">
      <c r="A37" s="279"/>
      <c r="B37" s="280"/>
      <c r="C37" s="281" t="s">
        <v>13</v>
      </c>
      <c r="D37" s="282"/>
      <c r="E37" s="282"/>
      <c r="F37" s="282"/>
      <c r="G37" s="185" t="s">
        <v>57</v>
      </c>
      <c r="H37" s="284">
        <f>MEDIAN(L38:L38)</f>
        <v>0</v>
      </c>
      <c r="I37" s="281" t="s">
        <v>56</v>
      </c>
      <c r="J37" s="282"/>
      <c r="K37" s="285"/>
      <c r="L37" s="351"/>
      <c r="M37" s="350"/>
    </row>
    <row r="38" spans="1:13" s="296" customFormat="1" ht="15.75" customHeight="1">
      <c r="A38" s="176" t="s">
        <v>170</v>
      </c>
      <c r="B38" s="298"/>
      <c r="C38" s="287">
        <v>43203</v>
      </c>
      <c r="D38" s="165">
        <v>43203</v>
      </c>
      <c r="E38" s="165">
        <v>43204</v>
      </c>
      <c r="F38" s="437"/>
      <c r="G38" s="289">
        <v>52000000</v>
      </c>
      <c r="H38" s="57" t="s">
        <v>9</v>
      </c>
      <c r="I38" s="57" t="s">
        <v>174</v>
      </c>
      <c r="J38" s="57" t="s">
        <v>66</v>
      </c>
      <c r="K38" s="438"/>
      <c r="L38" s="315">
        <f>DAYS360(C38,D38)</f>
        <v>0</v>
      </c>
      <c r="M38" s="350"/>
    </row>
    <row r="39" spans="1:13" ht="15">
      <c r="A39" s="279"/>
      <c r="B39" s="293"/>
      <c r="C39" s="281" t="s">
        <v>43</v>
      </c>
      <c r="D39" s="352"/>
      <c r="E39" s="282"/>
      <c r="F39" s="282"/>
      <c r="G39" s="283" t="s">
        <v>57</v>
      </c>
      <c r="H39" s="284">
        <f>MEDIAN(L40:L45)</f>
        <v>1.5</v>
      </c>
      <c r="I39" s="281" t="s">
        <v>56</v>
      </c>
      <c r="J39" s="282"/>
      <c r="K39" s="285"/>
      <c r="M39" s="292"/>
    </row>
    <row r="40" spans="1:13" s="296" customFormat="1" ht="15.75" customHeight="1">
      <c r="A40" s="176" t="s">
        <v>163</v>
      </c>
      <c r="B40" s="298"/>
      <c r="C40" s="287">
        <v>43202</v>
      </c>
      <c r="D40" s="165">
        <v>43202</v>
      </c>
      <c r="E40" s="165">
        <v>43203</v>
      </c>
      <c r="F40" s="435"/>
      <c r="G40" s="289">
        <v>47250000</v>
      </c>
      <c r="H40" s="57" t="s">
        <v>9</v>
      </c>
      <c r="I40" s="57" t="s">
        <v>125</v>
      </c>
      <c r="J40" s="57" t="s">
        <v>77</v>
      </c>
      <c r="K40" s="436"/>
      <c r="L40" s="315">
        <f aca="true" t="shared" si="0" ref="L40:L45">DAYS360(C40,D40)</f>
        <v>0</v>
      </c>
      <c r="M40" s="350"/>
    </row>
    <row r="41" spans="1:13" s="296" customFormat="1" ht="15.75" customHeight="1">
      <c r="A41" s="176" t="s">
        <v>155</v>
      </c>
      <c r="B41" s="298"/>
      <c r="C41" s="287">
        <v>43197</v>
      </c>
      <c r="D41" s="165">
        <v>43207</v>
      </c>
      <c r="E41" s="165">
        <v>43208</v>
      </c>
      <c r="F41" s="435"/>
      <c r="G41" s="289">
        <v>26500000</v>
      </c>
      <c r="H41" s="57" t="s">
        <v>9</v>
      </c>
      <c r="I41" s="57" t="s">
        <v>11</v>
      </c>
      <c r="J41" s="57" t="s">
        <v>148</v>
      </c>
      <c r="K41" s="436"/>
      <c r="L41" s="315">
        <f t="shared" si="0"/>
        <v>10</v>
      </c>
      <c r="M41" s="350"/>
    </row>
    <row r="42" spans="1:13" s="296" customFormat="1" ht="15.75" customHeight="1">
      <c r="A42" s="176" t="s">
        <v>162</v>
      </c>
      <c r="B42" s="298"/>
      <c r="C42" s="287">
        <v>43207</v>
      </c>
      <c r="D42" s="165">
        <v>43208</v>
      </c>
      <c r="E42" s="165">
        <v>43209</v>
      </c>
      <c r="F42" s="435"/>
      <c r="G42" s="289">
        <v>33000000</v>
      </c>
      <c r="H42" s="57" t="s">
        <v>9</v>
      </c>
      <c r="I42" s="57" t="s">
        <v>11</v>
      </c>
      <c r="J42" s="57" t="s">
        <v>15</v>
      </c>
      <c r="K42" s="436"/>
      <c r="L42" s="315">
        <f t="shared" si="0"/>
        <v>1</v>
      </c>
      <c r="M42" s="350"/>
    </row>
    <row r="43" spans="1:13" s="296" customFormat="1" ht="15.75" customHeight="1">
      <c r="A43" s="176" t="s">
        <v>175</v>
      </c>
      <c r="B43" s="298"/>
      <c r="C43" s="287">
        <v>43207</v>
      </c>
      <c r="D43" s="165">
        <v>43211</v>
      </c>
      <c r="E43" s="165">
        <v>43212</v>
      </c>
      <c r="F43" s="437"/>
      <c r="G43" s="289">
        <v>27500000</v>
      </c>
      <c r="H43" s="57" t="s">
        <v>9</v>
      </c>
      <c r="I43" s="57" t="s">
        <v>11</v>
      </c>
      <c r="J43" s="57" t="s">
        <v>158</v>
      </c>
      <c r="K43" s="438"/>
      <c r="L43" s="315">
        <f t="shared" si="0"/>
        <v>4</v>
      </c>
      <c r="M43" s="350"/>
    </row>
    <row r="44" spans="1:13" s="296" customFormat="1" ht="15.75" customHeight="1">
      <c r="A44" s="176" t="s">
        <v>172</v>
      </c>
      <c r="B44" s="298"/>
      <c r="C44" s="287">
        <v>43210</v>
      </c>
      <c r="D44" s="165">
        <v>43212</v>
      </c>
      <c r="E44" s="165">
        <v>43213</v>
      </c>
      <c r="F44" s="437"/>
      <c r="G44" s="289">
        <v>52500000</v>
      </c>
      <c r="H44" s="57" t="s">
        <v>9</v>
      </c>
      <c r="I44" s="57" t="s">
        <v>11</v>
      </c>
      <c r="J44" s="57" t="s">
        <v>158</v>
      </c>
      <c r="K44" s="438"/>
      <c r="L44" s="315">
        <f t="shared" si="0"/>
        <v>2</v>
      </c>
      <c r="M44" s="350"/>
    </row>
    <row r="45" spans="1:13" s="296" customFormat="1" ht="15.75" customHeight="1">
      <c r="A45" s="176" t="s">
        <v>173</v>
      </c>
      <c r="B45" s="298"/>
      <c r="C45" s="287">
        <v>43214</v>
      </c>
      <c r="D45" s="165">
        <v>43214</v>
      </c>
      <c r="E45" s="165">
        <v>43215</v>
      </c>
      <c r="F45" s="437"/>
      <c r="G45" s="289">
        <v>52250000</v>
      </c>
      <c r="H45" s="57" t="s">
        <v>9</v>
      </c>
      <c r="I45" s="57" t="s">
        <v>11</v>
      </c>
      <c r="J45" s="57" t="s">
        <v>158</v>
      </c>
      <c r="K45" s="438"/>
      <c r="L45" s="315">
        <f t="shared" si="0"/>
        <v>0</v>
      </c>
      <c r="M45" s="350"/>
    </row>
    <row r="46" spans="1:13" ht="14.25" customHeight="1">
      <c r="A46" s="279"/>
      <c r="B46" s="293"/>
      <c r="C46" s="281" t="s">
        <v>65</v>
      </c>
      <c r="D46" s="282"/>
      <c r="E46" s="282"/>
      <c r="F46" s="282"/>
      <c r="G46" s="283" t="s">
        <v>57</v>
      </c>
      <c r="H46" s="186" t="s">
        <v>64</v>
      </c>
      <c r="I46" s="281" t="s">
        <v>56</v>
      </c>
      <c r="J46" s="282"/>
      <c r="K46" s="285"/>
      <c r="M46" s="292"/>
    </row>
    <row r="47" spans="1:13" ht="15">
      <c r="A47" s="157" t="s">
        <v>64</v>
      </c>
      <c r="B47" s="286"/>
      <c r="C47" s="287"/>
      <c r="D47" s="288"/>
      <c r="E47" s="288"/>
      <c r="F47" s="250"/>
      <c r="G47" s="289"/>
      <c r="H47" s="57"/>
      <c r="I47" s="57"/>
      <c r="J47" s="57"/>
      <c r="K47" s="290"/>
      <c r="M47" s="292"/>
    </row>
    <row r="48" spans="1:13" ht="15">
      <c r="A48" s="279"/>
      <c r="B48" s="293"/>
      <c r="C48" s="281" t="s">
        <v>17</v>
      </c>
      <c r="D48" s="282"/>
      <c r="E48" s="282"/>
      <c r="F48" s="282"/>
      <c r="G48" s="283" t="s">
        <v>57</v>
      </c>
      <c r="H48" s="294" t="s">
        <v>64</v>
      </c>
      <c r="I48" s="281" t="s">
        <v>56</v>
      </c>
      <c r="J48" s="282"/>
      <c r="K48" s="285"/>
      <c r="M48" s="292"/>
    </row>
    <row r="49" spans="1:13" ht="15">
      <c r="A49" s="157" t="s">
        <v>64</v>
      </c>
      <c r="K49" s="290"/>
      <c r="M49" s="292"/>
    </row>
    <row r="50" spans="1:13" ht="15">
      <c r="A50" s="279"/>
      <c r="B50" s="293"/>
      <c r="C50" s="281" t="s">
        <v>73</v>
      </c>
      <c r="D50" s="282"/>
      <c r="E50" s="282"/>
      <c r="F50" s="282"/>
      <c r="G50" s="283" t="s">
        <v>57</v>
      </c>
      <c r="H50" s="284">
        <f>MEDIAN(L51:L52)</f>
        <v>8</v>
      </c>
      <c r="I50" s="281" t="s">
        <v>56</v>
      </c>
      <c r="J50" s="282"/>
      <c r="K50" s="285"/>
      <c r="M50" s="292"/>
    </row>
    <row r="51" spans="1:13" s="296" customFormat="1" ht="15.75" customHeight="1">
      <c r="A51" s="176" t="s">
        <v>155</v>
      </c>
      <c r="B51" s="298"/>
      <c r="C51" s="287">
        <v>43197</v>
      </c>
      <c r="D51" s="165">
        <v>43205</v>
      </c>
      <c r="E51" s="165">
        <v>43207</v>
      </c>
      <c r="F51" s="437"/>
      <c r="G51" s="289">
        <v>29500000</v>
      </c>
      <c r="H51" s="57" t="s">
        <v>9</v>
      </c>
      <c r="I51" s="57" t="s">
        <v>11</v>
      </c>
      <c r="J51" s="57" t="s">
        <v>148</v>
      </c>
      <c r="K51" s="438"/>
      <c r="L51" s="315">
        <f>DAYS360(C51,D51)</f>
        <v>8</v>
      </c>
      <c r="M51" s="350"/>
    </row>
    <row r="52" spans="1:13" s="296" customFormat="1" ht="15.75" customHeight="1">
      <c r="A52" s="176" t="s">
        <v>141</v>
      </c>
      <c r="B52" s="298"/>
      <c r="C52" s="439" t="s">
        <v>176</v>
      </c>
      <c r="D52" s="165"/>
      <c r="E52" s="165"/>
      <c r="F52" s="432"/>
      <c r="G52" s="289"/>
      <c r="H52" s="57"/>
      <c r="I52" s="57"/>
      <c r="J52" s="57"/>
      <c r="K52" s="433"/>
      <c r="L52" s="315"/>
      <c r="M52" s="350"/>
    </row>
    <row r="53" spans="1:13" ht="15">
      <c r="A53" s="279"/>
      <c r="B53" s="293"/>
      <c r="C53" s="281" t="s">
        <v>19</v>
      </c>
      <c r="D53" s="282"/>
      <c r="E53" s="282"/>
      <c r="F53" s="282"/>
      <c r="G53" s="283" t="s">
        <v>57</v>
      </c>
      <c r="H53" s="294" t="s">
        <v>64</v>
      </c>
      <c r="I53" s="281" t="s">
        <v>56</v>
      </c>
      <c r="J53" s="282"/>
      <c r="K53" s="285"/>
      <c r="M53" s="292"/>
    </row>
    <row r="54" spans="1:13" ht="15">
      <c r="A54" s="317" t="s">
        <v>64</v>
      </c>
      <c r="B54" s="275"/>
      <c r="C54" s="275"/>
      <c r="D54" s="256"/>
      <c r="E54" s="257"/>
      <c r="F54" s="275"/>
      <c r="G54" s="289"/>
      <c r="H54" s="257"/>
      <c r="I54" s="257"/>
      <c r="J54" s="353"/>
      <c r="K54" s="277"/>
      <c r="M54" s="292"/>
    </row>
    <row r="55" spans="1:13" ht="15">
      <c r="A55" s="317"/>
      <c r="B55" s="275"/>
      <c r="C55" s="275"/>
      <c r="D55" s="256"/>
      <c r="E55" s="257"/>
      <c r="F55" s="275"/>
      <c r="G55" s="289"/>
      <c r="H55" s="257"/>
      <c r="I55" s="257"/>
      <c r="J55" s="353"/>
      <c r="K55" s="277"/>
      <c r="M55" s="292"/>
    </row>
    <row r="56" spans="1:13" ht="15">
      <c r="A56" s="272"/>
      <c r="B56" s="275"/>
      <c r="C56" s="301" t="s">
        <v>10</v>
      </c>
      <c r="D56" s="302"/>
      <c r="E56" s="302"/>
      <c r="F56" s="303">
        <f>SUM(F38:F54)</f>
        <v>0</v>
      </c>
      <c r="G56" s="304">
        <f>SUM(G37:G54)</f>
        <v>320500000</v>
      </c>
      <c r="H56" s="257"/>
      <c r="I56" s="354"/>
      <c r="J56" s="353"/>
      <c r="K56" s="277"/>
      <c r="M56" s="292"/>
    </row>
    <row r="57" spans="1:13" ht="15">
      <c r="A57" s="335" t="s">
        <v>18</v>
      </c>
      <c r="B57" s="336"/>
      <c r="C57" s="337"/>
      <c r="D57" s="337"/>
      <c r="E57" s="337"/>
      <c r="F57" s="336"/>
      <c r="G57" s="338"/>
      <c r="H57" s="339"/>
      <c r="I57" s="339"/>
      <c r="J57" s="337"/>
      <c r="K57" s="340" t="s">
        <v>18</v>
      </c>
      <c r="M57" s="292"/>
    </row>
    <row r="58" spans="1:13" ht="15">
      <c r="A58" s="341"/>
      <c r="B58" s="268"/>
      <c r="C58" s="342"/>
      <c r="D58" s="342"/>
      <c r="E58" s="343" t="str">
        <f>E35</f>
        <v>WILLIAMS BRAZIL SUGAR LINE UP EDITION 11.04.2018</v>
      </c>
      <c r="F58" s="268"/>
      <c r="G58" s="344"/>
      <c r="H58" s="345"/>
      <c r="I58" s="345"/>
      <c r="J58" s="342"/>
      <c r="K58" s="346"/>
      <c r="M58" s="292"/>
    </row>
    <row r="59" spans="1:13" ht="15">
      <c r="A59" s="347"/>
      <c r="B59" s="273" t="s">
        <v>41</v>
      </c>
      <c r="C59" s="274"/>
      <c r="D59" s="313"/>
      <c r="E59" s="313"/>
      <c r="F59" s="314"/>
      <c r="G59" s="348"/>
      <c r="H59" s="349"/>
      <c r="I59" s="349"/>
      <c r="J59" s="349"/>
      <c r="K59" s="408"/>
      <c r="M59" s="292"/>
    </row>
    <row r="60" spans="1:13" ht="15" customHeight="1">
      <c r="A60" s="279"/>
      <c r="B60" s="280"/>
      <c r="C60" s="281" t="s">
        <v>20</v>
      </c>
      <c r="D60" s="282"/>
      <c r="E60" s="282"/>
      <c r="F60" s="282"/>
      <c r="G60" s="283" t="s">
        <v>57</v>
      </c>
      <c r="H60" s="186" t="s">
        <v>64</v>
      </c>
      <c r="I60" s="281" t="s">
        <v>56</v>
      </c>
      <c r="J60" s="282"/>
      <c r="K60" s="285"/>
      <c r="M60" s="292"/>
    </row>
    <row r="61" spans="1:13" s="296" customFormat="1" ht="15.75" customHeight="1">
      <c r="A61" s="317" t="s">
        <v>64</v>
      </c>
      <c r="B61" s="298"/>
      <c r="C61" s="287"/>
      <c r="D61" s="165"/>
      <c r="E61" s="165"/>
      <c r="F61" s="430"/>
      <c r="G61" s="289"/>
      <c r="H61" s="57"/>
      <c r="I61" s="57"/>
      <c r="J61" s="57"/>
      <c r="K61" s="431"/>
      <c r="L61" s="315">
        <f>DAYS360(C61,D61)</f>
        <v>0</v>
      </c>
      <c r="M61" s="350"/>
    </row>
    <row r="62" spans="1:13" ht="15" customHeight="1">
      <c r="A62" s="279"/>
      <c r="B62" s="293"/>
      <c r="C62" s="281" t="s">
        <v>47</v>
      </c>
      <c r="D62" s="282"/>
      <c r="E62" s="282"/>
      <c r="F62" s="282"/>
      <c r="G62" s="283" t="s">
        <v>57</v>
      </c>
      <c r="H62" s="186" t="s">
        <v>64</v>
      </c>
      <c r="I62" s="281" t="s">
        <v>56</v>
      </c>
      <c r="J62" s="282"/>
      <c r="K62" s="285"/>
      <c r="M62" s="292"/>
    </row>
    <row r="63" spans="1:13" ht="15" customHeight="1">
      <c r="A63" s="317" t="s">
        <v>64</v>
      </c>
      <c r="B63" s="250"/>
      <c r="C63" s="250"/>
      <c r="D63" s="250"/>
      <c r="E63" s="250"/>
      <c r="F63" s="250"/>
      <c r="G63" s="250"/>
      <c r="H63" s="250"/>
      <c r="I63" s="250"/>
      <c r="J63" s="250"/>
      <c r="K63" s="316"/>
      <c r="M63" s="292"/>
    </row>
    <row r="64" spans="1:13" ht="15">
      <c r="A64" s="279"/>
      <c r="B64" s="293"/>
      <c r="C64" s="281" t="s">
        <v>21</v>
      </c>
      <c r="D64" s="282"/>
      <c r="E64" s="282"/>
      <c r="F64" s="282"/>
      <c r="G64" s="283" t="s">
        <v>57</v>
      </c>
      <c r="H64" s="284">
        <f>MEDIAN(L65)</f>
        <v>3</v>
      </c>
      <c r="I64" s="281" t="s">
        <v>56</v>
      </c>
      <c r="J64" s="282"/>
      <c r="K64" s="285"/>
      <c r="M64" s="292"/>
    </row>
    <row r="65" spans="1:13" s="296" customFormat="1" ht="15.75" customHeight="1">
      <c r="A65" s="176" t="s">
        <v>167</v>
      </c>
      <c r="B65" s="298"/>
      <c r="C65" s="287">
        <v>43203</v>
      </c>
      <c r="D65" s="165">
        <v>43206</v>
      </c>
      <c r="E65" s="165">
        <v>43208</v>
      </c>
      <c r="F65" s="437"/>
      <c r="G65" s="289">
        <v>32078789</v>
      </c>
      <c r="H65" s="57" t="s">
        <v>9</v>
      </c>
      <c r="I65" s="57" t="s">
        <v>168</v>
      </c>
      <c r="J65" s="57" t="s">
        <v>66</v>
      </c>
      <c r="K65" s="438"/>
      <c r="L65" s="315">
        <f>DAYS360(C65,D65)</f>
        <v>3</v>
      </c>
      <c r="M65" s="350"/>
    </row>
    <row r="66" spans="1:13" ht="13.5" customHeight="1">
      <c r="A66" s="279"/>
      <c r="B66" s="293"/>
      <c r="C66" s="281" t="s">
        <v>42</v>
      </c>
      <c r="D66" s="282"/>
      <c r="E66" s="282"/>
      <c r="F66" s="282"/>
      <c r="G66" s="185" t="s">
        <v>57</v>
      </c>
      <c r="H66" s="186" t="s">
        <v>64</v>
      </c>
      <c r="I66" s="281" t="s">
        <v>56</v>
      </c>
      <c r="J66" s="282"/>
      <c r="K66" s="285"/>
      <c r="M66" s="292"/>
    </row>
    <row r="67" spans="1:13" s="296" customFormat="1" ht="15.75" customHeight="1">
      <c r="A67" s="317" t="s">
        <v>64</v>
      </c>
      <c r="B67" s="298"/>
      <c r="C67" s="287"/>
      <c r="D67" s="165"/>
      <c r="E67" s="165"/>
      <c r="F67" s="289"/>
      <c r="G67" s="289"/>
      <c r="H67" s="57"/>
      <c r="I67" s="57"/>
      <c r="J67" s="57"/>
      <c r="K67" s="436"/>
      <c r="L67" s="315"/>
      <c r="M67" s="350"/>
    </row>
    <row r="68" spans="1:13" ht="15">
      <c r="A68" s="279"/>
      <c r="B68" s="293"/>
      <c r="C68" s="281" t="s">
        <v>49</v>
      </c>
      <c r="D68" s="282"/>
      <c r="E68" s="282"/>
      <c r="F68" s="282"/>
      <c r="G68" s="283" t="s">
        <v>57</v>
      </c>
      <c r="H68" s="294" t="s">
        <v>64</v>
      </c>
      <c r="I68" s="281" t="s">
        <v>56</v>
      </c>
      <c r="J68" s="282"/>
      <c r="K68" s="285"/>
      <c r="M68" s="292"/>
    </row>
    <row r="69" spans="1:13" s="427" customFormat="1" ht="15" customHeight="1">
      <c r="A69" s="317" t="s">
        <v>64</v>
      </c>
      <c r="B69" s="250"/>
      <c r="C69" s="250"/>
      <c r="D69" s="250"/>
      <c r="E69" s="250"/>
      <c r="F69" s="250"/>
      <c r="G69" s="250"/>
      <c r="H69" s="250"/>
      <c r="I69" s="250"/>
      <c r="J69" s="250"/>
      <c r="K69" s="316"/>
      <c r="L69" s="291"/>
      <c r="M69" s="292"/>
    </row>
    <row r="70" spans="1:13" ht="15">
      <c r="A70" s="279"/>
      <c r="B70" s="293"/>
      <c r="C70" s="281" t="s">
        <v>35</v>
      </c>
      <c r="D70" s="282"/>
      <c r="E70" s="282"/>
      <c r="F70" s="282"/>
      <c r="G70" s="283" t="s">
        <v>57</v>
      </c>
      <c r="H70" s="294" t="s">
        <v>64</v>
      </c>
      <c r="I70" s="281" t="s">
        <v>56</v>
      </c>
      <c r="J70" s="282"/>
      <c r="K70" s="285"/>
      <c r="M70" s="292"/>
    </row>
    <row r="71" spans="1:13" s="427" customFormat="1" ht="15" customHeight="1">
      <c r="A71" s="317" t="s">
        <v>64</v>
      </c>
      <c r="B71" s="250"/>
      <c r="C71" s="250"/>
      <c r="D71" s="250"/>
      <c r="E71" s="250"/>
      <c r="F71" s="250"/>
      <c r="G71" s="250"/>
      <c r="H71" s="250"/>
      <c r="I71" s="250"/>
      <c r="J71" s="250"/>
      <c r="K71" s="316"/>
      <c r="L71" s="291"/>
      <c r="M71" s="292"/>
    </row>
    <row r="72" spans="1:13" s="427" customFormat="1" ht="15">
      <c r="A72" s="279"/>
      <c r="B72" s="293"/>
      <c r="C72" s="183" t="s">
        <v>89</v>
      </c>
      <c r="D72" s="282"/>
      <c r="E72" s="282"/>
      <c r="F72" s="282"/>
      <c r="G72" s="283" t="s">
        <v>57</v>
      </c>
      <c r="H72" s="186" t="s">
        <v>64</v>
      </c>
      <c r="I72" s="281" t="s">
        <v>56</v>
      </c>
      <c r="J72" s="282"/>
      <c r="K72" s="285"/>
      <c r="L72" s="291"/>
      <c r="M72" s="292"/>
    </row>
    <row r="73" spans="1:13" s="427" customFormat="1" ht="15" customHeight="1">
      <c r="A73" s="317" t="s">
        <v>64</v>
      </c>
      <c r="B73" s="250"/>
      <c r="C73" s="250"/>
      <c r="D73" s="250"/>
      <c r="E73" s="250"/>
      <c r="F73" s="250"/>
      <c r="G73" s="250"/>
      <c r="H73" s="250"/>
      <c r="I73" s="250"/>
      <c r="J73" s="250"/>
      <c r="K73" s="316"/>
      <c r="L73" s="291"/>
      <c r="M73" s="292"/>
    </row>
    <row r="74" spans="1:13" ht="15" customHeight="1">
      <c r="A74" s="279"/>
      <c r="B74" s="293"/>
      <c r="C74" s="281" t="s">
        <v>23</v>
      </c>
      <c r="D74" s="282"/>
      <c r="E74" s="282"/>
      <c r="F74" s="282"/>
      <c r="G74" s="283" t="s">
        <v>57</v>
      </c>
      <c r="H74" s="294" t="s">
        <v>64</v>
      </c>
      <c r="I74" s="183" t="s">
        <v>56</v>
      </c>
      <c r="J74" s="282"/>
      <c r="K74" s="285"/>
      <c r="M74" s="292"/>
    </row>
    <row r="75" spans="1:13" ht="15" customHeight="1">
      <c r="A75" s="317" t="s">
        <v>64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316"/>
      <c r="M75" s="292"/>
    </row>
    <row r="76" spans="1:13" ht="15">
      <c r="A76" s="272"/>
      <c r="B76" s="355"/>
      <c r="C76" s="356"/>
      <c r="D76" s="357"/>
      <c r="E76" s="356"/>
      <c r="F76" s="311"/>
      <c r="G76" s="358"/>
      <c r="H76" s="349"/>
      <c r="I76" s="349"/>
      <c r="J76" s="310"/>
      <c r="K76" s="408"/>
      <c r="M76" s="292"/>
    </row>
    <row r="77" spans="1:13" ht="15">
      <c r="A77" s="300"/>
      <c r="B77" s="407"/>
      <c r="C77" s="409" t="s">
        <v>10</v>
      </c>
      <c r="D77" s="410"/>
      <c r="E77" s="410"/>
      <c r="F77" s="303">
        <f>SUM(F60:F76)</f>
        <v>0</v>
      </c>
      <c r="G77" s="304">
        <f>SUM(G60:G76)</f>
        <v>32078789</v>
      </c>
      <c r="H77" s="407"/>
      <c r="I77" s="407"/>
      <c r="J77" s="407"/>
      <c r="K77" s="408"/>
      <c r="M77" s="292"/>
    </row>
    <row r="78" spans="1:13" ht="15">
      <c r="A78" s="300"/>
      <c r="B78" s="407"/>
      <c r="C78" s="250"/>
      <c r="D78" s="250"/>
      <c r="E78" s="250"/>
      <c r="F78" s="250"/>
      <c r="G78" s="250"/>
      <c r="H78" s="407"/>
      <c r="I78" s="407"/>
      <c r="J78" s="407"/>
      <c r="K78" s="359"/>
      <c r="M78" s="292"/>
    </row>
    <row r="79" spans="1:13" ht="15" customHeight="1">
      <c r="A79" s="347"/>
      <c r="B79" s="360"/>
      <c r="C79" s="355"/>
      <c r="D79" s="355"/>
      <c r="E79" s="355"/>
      <c r="F79" s="358"/>
      <c r="G79" s="358"/>
      <c r="H79" s="361"/>
      <c r="I79" s="361"/>
      <c r="J79" s="362"/>
      <c r="K79" s="408"/>
      <c r="M79" s="292"/>
    </row>
    <row r="80" spans="1:13" ht="15">
      <c r="A80" s="300"/>
      <c r="B80" s="407"/>
      <c r="C80" s="250"/>
      <c r="D80" s="250"/>
      <c r="E80" s="250"/>
      <c r="F80" s="250"/>
      <c r="G80" s="250"/>
      <c r="H80" s="407"/>
      <c r="I80" s="407"/>
      <c r="J80" s="407"/>
      <c r="K80" s="408"/>
      <c r="M80" s="292"/>
    </row>
    <row r="81" spans="1:13" ht="15">
      <c r="A81" s="300"/>
      <c r="B81" s="448" t="s">
        <v>71</v>
      </c>
      <c r="C81" s="449"/>
      <c r="D81" s="449"/>
      <c r="E81" s="410"/>
      <c r="F81" s="303">
        <f>+F14+F56+F77+F33+F20+F27</f>
        <v>0</v>
      </c>
      <c r="G81" s="304">
        <f>+G14+G56+G77+G20+G27</f>
        <v>393128789</v>
      </c>
      <c r="H81" s="407"/>
      <c r="I81" s="407"/>
      <c r="J81" s="407"/>
      <c r="K81" s="408"/>
      <c r="M81" s="292"/>
    </row>
    <row r="82" spans="1:13" ht="15" customHeight="1">
      <c r="A82" s="363"/>
      <c r="B82" s="360"/>
      <c r="C82" s="312"/>
      <c r="D82" s="313"/>
      <c r="E82" s="313"/>
      <c r="F82" s="314"/>
      <c r="G82" s="314"/>
      <c r="H82" s="361"/>
      <c r="I82" s="361"/>
      <c r="J82" s="362"/>
      <c r="K82" s="359"/>
      <c r="M82" s="292"/>
    </row>
    <row r="83" spans="1:13" ht="15">
      <c r="A83" s="364" t="s">
        <v>62</v>
      </c>
      <c r="B83" s="365"/>
      <c r="C83" s="366"/>
      <c r="D83" s="366"/>
      <c r="E83" s="366"/>
      <c r="F83" s="365"/>
      <c r="G83" s="367"/>
      <c r="H83" s="368"/>
      <c r="I83" s="368"/>
      <c r="J83" s="366"/>
      <c r="K83" s="340" t="s">
        <v>62</v>
      </c>
      <c r="M83" s="292"/>
    </row>
    <row r="84" spans="1:13" ht="15">
      <c r="A84" s="369"/>
      <c r="B84" s="268"/>
      <c r="C84" s="370"/>
      <c r="D84" s="370"/>
      <c r="E84" s="370"/>
      <c r="F84" s="268"/>
      <c r="G84" s="344"/>
      <c r="H84" s="345"/>
      <c r="I84" s="345"/>
      <c r="J84" s="370"/>
      <c r="K84" s="371"/>
      <c r="M84" s="292"/>
    </row>
    <row r="85" spans="1:13" ht="39" customHeight="1">
      <c r="A85" s="347"/>
      <c r="B85" s="372"/>
      <c r="C85" s="373"/>
      <c r="D85" s="373"/>
      <c r="E85" s="373"/>
      <c r="F85" s="275"/>
      <c r="G85" s="374" t="str">
        <f>+C1</f>
        <v>Williams Brazil</v>
      </c>
      <c r="H85" s="375"/>
      <c r="I85" s="375"/>
      <c r="J85" s="375"/>
      <c r="K85" s="359"/>
      <c r="M85" s="292"/>
    </row>
    <row r="86" spans="1:13" ht="23.25" customHeight="1">
      <c r="A86" s="363"/>
      <c r="B86" s="376"/>
      <c r="C86" s="253"/>
      <c r="D86" s="253"/>
      <c r="E86" s="253"/>
      <c r="F86" s="275"/>
      <c r="G86" s="377" t="str">
        <f>+C2</f>
        <v>SUGAR LINE UP edition 11.04.2018</v>
      </c>
      <c r="H86" s="253"/>
      <c r="I86" s="253"/>
      <c r="J86" s="253"/>
      <c r="K86" s="378"/>
      <c r="M86" s="292"/>
    </row>
    <row r="87" spans="1:13" ht="15" customHeight="1">
      <c r="A87" s="363"/>
      <c r="B87" s="253"/>
      <c r="C87" s="253"/>
      <c r="D87" s="253"/>
      <c r="E87" s="253"/>
      <c r="F87" s="253"/>
      <c r="G87" s="253"/>
      <c r="H87" s="253"/>
      <c r="I87" s="253"/>
      <c r="J87" s="253"/>
      <c r="K87" s="378"/>
      <c r="M87" s="292"/>
    </row>
    <row r="88" spans="1:13" ht="15" customHeight="1">
      <c r="A88" s="363"/>
      <c r="B88" s="253"/>
      <c r="C88" s="253"/>
      <c r="D88" s="253"/>
      <c r="E88" s="253"/>
      <c r="F88" s="253"/>
      <c r="G88" s="253"/>
      <c r="H88" s="253"/>
      <c r="I88" s="253"/>
      <c r="J88" s="253"/>
      <c r="K88" s="378"/>
      <c r="M88" s="292"/>
    </row>
    <row r="89" spans="1:13" ht="15" customHeight="1">
      <c r="A89" s="379" t="s">
        <v>69</v>
      </c>
      <c r="B89" s="380"/>
      <c r="C89" s="373"/>
      <c r="D89" s="373"/>
      <c r="E89" s="373"/>
      <c r="F89" s="373"/>
      <c r="G89" s="373"/>
      <c r="H89" s="375"/>
      <c r="I89" s="375"/>
      <c r="J89" s="356"/>
      <c r="K89" s="359"/>
      <c r="M89" s="292"/>
    </row>
    <row r="90" spans="1:13" ht="15" customHeight="1">
      <c r="A90" s="381" t="s">
        <v>45</v>
      </c>
      <c r="B90" s="311">
        <f>SUM(F14:G14)</f>
        <v>19000000</v>
      </c>
      <c r="C90" s="373"/>
      <c r="D90" s="373"/>
      <c r="E90" s="373"/>
      <c r="F90" s="373"/>
      <c r="G90" s="373"/>
      <c r="H90" s="375"/>
      <c r="I90" s="375"/>
      <c r="J90" s="356"/>
      <c r="K90" s="359"/>
      <c r="M90" s="292"/>
    </row>
    <row r="91" spans="1:13" ht="15" customHeight="1">
      <c r="A91" s="381" t="s">
        <v>55</v>
      </c>
      <c r="B91" s="311">
        <f>F20</f>
        <v>0</v>
      </c>
      <c r="C91" s="373"/>
      <c r="D91" s="373"/>
      <c r="E91" s="373"/>
      <c r="F91" s="373"/>
      <c r="G91" s="373"/>
      <c r="H91" s="375"/>
      <c r="I91" s="375"/>
      <c r="J91" s="356"/>
      <c r="K91" s="359"/>
      <c r="M91" s="292"/>
    </row>
    <row r="92" spans="1:13" ht="15" customHeight="1">
      <c r="A92" s="381" t="s">
        <v>46</v>
      </c>
      <c r="B92" s="311">
        <f>SUM(F27:G27)</f>
        <v>21550000</v>
      </c>
      <c r="C92" s="373"/>
      <c r="D92" s="373"/>
      <c r="E92" s="373"/>
      <c r="F92" s="373"/>
      <c r="G92" s="373"/>
      <c r="H92" s="375"/>
      <c r="I92" s="375"/>
      <c r="J92" s="356"/>
      <c r="K92" s="359"/>
      <c r="M92" s="292"/>
    </row>
    <row r="93" spans="1:13" ht="15" customHeight="1">
      <c r="A93" s="381" t="s">
        <v>12</v>
      </c>
      <c r="B93" s="311">
        <f>SUM(F56:G56)</f>
        <v>320500000</v>
      </c>
      <c r="C93" s="373"/>
      <c r="D93" s="373"/>
      <c r="E93" s="373"/>
      <c r="F93" s="373"/>
      <c r="G93" s="373"/>
      <c r="H93" s="375"/>
      <c r="I93" s="375"/>
      <c r="J93" s="373"/>
      <c r="K93" s="378"/>
      <c r="M93" s="292"/>
    </row>
    <row r="94" spans="1:13" ht="15" customHeight="1">
      <c r="A94" s="381" t="s">
        <v>41</v>
      </c>
      <c r="B94" s="311">
        <f>SUM(F77:G77)</f>
        <v>32078789</v>
      </c>
      <c r="C94" s="373"/>
      <c r="D94" s="373"/>
      <c r="E94" s="373"/>
      <c r="F94" s="373"/>
      <c r="G94" s="373"/>
      <c r="H94" s="375"/>
      <c r="I94" s="375"/>
      <c r="J94" s="373"/>
      <c r="K94" s="378"/>
      <c r="M94" s="292"/>
    </row>
    <row r="95" spans="1:13" ht="15" customHeight="1">
      <c r="A95" s="382" t="s">
        <v>26</v>
      </c>
      <c r="B95" s="383">
        <f>SUM(B90:B94)</f>
        <v>393128789</v>
      </c>
      <c r="C95" s="373"/>
      <c r="D95" s="373"/>
      <c r="E95" s="373"/>
      <c r="F95" s="373"/>
      <c r="G95" s="373"/>
      <c r="H95" s="375"/>
      <c r="I95" s="375"/>
      <c r="J95" s="373"/>
      <c r="K95" s="260"/>
      <c r="M95" s="292"/>
    </row>
    <row r="96" spans="1:13" ht="15" customHeight="1">
      <c r="A96" s="324"/>
      <c r="B96" s="275"/>
      <c r="C96" s="373"/>
      <c r="D96" s="373"/>
      <c r="E96" s="373"/>
      <c r="F96" s="373"/>
      <c r="G96" s="373"/>
      <c r="H96" s="375"/>
      <c r="I96" s="375"/>
      <c r="J96" s="373"/>
      <c r="K96" s="260"/>
      <c r="M96" s="292"/>
    </row>
    <row r="97" spans="1:13" ht="15" customHeight="1">
      <c r="A97" s="324"/>
      <c r="B97" s="275"/>
      <c r="C97" s="373"/>
      <c r="D97" s="373"/>
      <c r="E97" s="373"/>
      <c r="F97" s="373"/>
      <c r="G97" s="373"/>
      <c r="H97" s="375"/>
      <c r="I97" s="375"/>
      <c r="J97" s="373"/>
      <c r="K97" s="260"/>
      <c r="M97" s="292"/>
    </row>
    <row r="98" spans="1:13" ht="15" customHeight="1">
      <c r="A98" s="384"/>
      <c r="B98" s="385"/>
      <c r="C98" s="373"/>
      <c r="D98" s="373"/>
      <c r="E98" s="373"/>
      <c r="F98" s="373"/>
      <c r="G98" s="373"/>
      <c r="H98" s="375"/>
      <c r="I98" s="375"/>
      <c r="J98" s="373"/>
      <c r="K98" s="260"/>
      <c r="M98" s="292"/>
    </row>
    <row r="99" spans="1:13" ht="15" customHeight="1">
      <c r="A99" s="384"/>
      <c r="B99" s="386"/>
      <c r="C99" s="373"/>
      <c r="D99" s="373"/>
      <c r="E99" s="373"/>
      <c r="F99" s="373"/>
      <c r="G99" s="373"/>
      <c r="H99" s="375"/>
      <c r="I99" s="375"/>
      <c r="J99" s="373"/>
      <c r="K99" s="387"/>
      <c r="L99" s="254"/>
      <c r="M99" s="292"/>
    </row>
    <row r="100" spans="1:13" ht="15" customHeight="1">
      <c r="A100" s="384"/>
      <c r="B100" s="386"/>
      <c r="C100" s="373"/>
      <c r="D100" s="373"/>
      <c r="E100" s="373"/>
      <c r="F100" s="373"/>
      <c r="G100" s="373"/>
      <c r="H100" s="375"/>
      <c r="I100" s="375"/>
      <c r="J100" s="373"/>
      <c r="K100" s="387"/>
      <c r="L100" s="254"/>
      <c r="M100" s="292"/>
    </row>
    <row r="101" spans="1:13" ht="15" customHeight="1">
      <c r="A101" s="384"/>
      <c r="B101" s="386"/>
      <c r="C101" s="373"/>
      <c r="D101" s="373"/>
      <c r="E101" s="373"/>
      <c r="F101" s="373"/>
      <c r="G101" s="373"/>
      <c r="H101" s="375"/>
      <c r="I101" s="375"/>
      <c r="J101" s="373"/>
      <c r="K101" s="387"/>
      <c r="M101" s="292"/>
    </row>
    <row r="102" spans="1:13" ht="15" customHeight="1">
      <c r="A102" s="384"/>
      <c r="B102" s="386"/>
      <c r="C102" s="373"/>
      <c r="D102" s="373"/>
      <c r="E102" s="373"/>
      <c r="F102" s="373"/>
      <c r="G102" s="373"/>
      <c r="H102" s="375"/>
      <c r="I102" s="375"/>
      <c r="J102" s="373"/>
      <c r="K102" s="387"/>
      <c r="M102" s="292"/>
    </row>
    <row r="103" spans="1:13" ht="15" customHeight="1">
      <c r="A103" s="384"/>
      <c r="B103" s="386"/>
      <c r="C103" s="373"/>
      <c r="D103" s="373"/>
      <c r="E103" s="373"/>
      <c r="F103" s="373"/>
      <c r="G103" s="373"/>
      <c r="H103" s="375"/>
      <c r="I103" s="375"/>
      <c r="J103" s="373"/>
      <c r="K103" s="388"/>
      <c r="M103" s="292"/>
    </row>
    <row r="104" spans="1:13" ht="15">
      <c r="A104" s="384"/>
      <c r="B104" s="386"/>
      <c r="C104" s="373"/>
      <c r="D104" s="373"/>
      <c r="E104" s="373"/>
      <c r="F104" s="373"/>
      <c r="G104" s="373"/>
      <c r="H104" s="375"/>
      <c r="I104" s="375"/>
      <c r="J104" s="373"/>
      <c r="K104" s="388"/>
      <c r="M104" s="292"/>
    </row>
    <row r="105" spans="1:13" ht="15">
      <c r="A105" s="389"/>
      <c r="B105" s="390"/>
      <c r="C105" s="373"/>
      <c r="D105" s="373"/>
      <c r="E105" s="373"/>
      <c r="F105" s="373"/>
      <c r="G105" s="373"/>
      <c r="H105" s="375"/>
      <c r="I105" s="375"/>
      <c r="J105" s="373"/>
      <c r="K105" s="388"/>
      <c r="M105" s="292"/>
    </row>
    <row r="106" spans="1:13" ht="15">
      <c r="A106" s="379" t="s">
        <v>70</v>
      </c>
      <c r="B106" s="380"/>
      <c r="C106" s="373"/>
      <c r="D106" s="373"/>
      <c r="E106" s="373"/>
      <c r="F106" s="373"/>
      <c r="G106" s="373"/>
      <c r="H106" s="375"/>
      <c r="I106" s="375"/>
      <c r="J106" s="373"/>
      <c r="K106" s="388"/>
      <c r="M106" s="292"/>
    </row>
    <row r="107" spans="1:13" ht="15">
      <c r="A107" s="381" t="s">
        <v>53</v>
      </c>
      <c r="B107" s="311">
        <f>SUMIF($H$7:$H$79,"A45",$F$7:$F$79)</f>
        <v>0</v>
      </c>
      <c r="C107" s="373"/>
      <c r="D107" s="373"/>
      <c r="E107" s="373"/>
      <c r="F107" s="373"/>
      <c r="G107" s="373"/>
      <c r="H107" s="375"/>
      <c r="I107" s="375"/>
      <c r="J107" s="373"/>
      <c r="K107" s="388"/>
      <c r="M107" s="292"/>
    </row>
    <row r="108" spans="1:13" ht="15">
      <c r="A108" s="381" t="s">
        <v>52</v>
      </c>
      <c r="B108" s="311">
        <f>SUMIF($H$7:$H$83,"B150",$F$7:$F$83)</f>
        <v>0</v>
      </c>
      <c r="C108" s="373"/>
      <c r="D108" s="373"/>
      <c r="E108" s="373"/>
      <c r="F108" s="373"/>
      <c r="G108" s="373"/>
      <c r="H108" s="375"/>
      <c r="I108" s="375"/>
      <c r="J108" s="373"/>
      <c r="K108" s="388"/>
      <c r="M108" s="292"/>
    </row>
    <row r="109" spans="1:13" ht="15">
      <c r="A109" s="381" t="s">
        <v>9</v>
      </c>
      <c r="B109" s="311">
        <f>SUMIF(H7:H82,"VHP",G7:G82)</f>
        <v>393128789</v>
      </c>
      <c r="C109" s="373"/>
      <c r="D109" s="373"/>
      <c r="E109" s="373"/>
      <c r="F109" s="373"/>
      <c r="G109" s="373"/>
      <c r="H109" s="375"/>
      <c r="I109" s="375"/>
      <c r="J109" s="373"/>
      <c r="K109" s="388"/>
      <c r="M109" s="292"/>
    </row>
    <row r="110" spans="1:13" ht="15">
      <c r="A110" s="209" t="s">
        <v>78</v>
      </c>
      <c r="B110" s="311">
        <v>0</v>
      </c>
      <c r="C110" s="373"/>
      <c r="D110" s="373"/>
      <c r="E110" s="373"/>
      <c r="F110" s="373"/>
      <c r="G110" s="373"/>
      <c r="H110" s="375"/>
      <c r="I110" s="375"/>
      <c r="J110" s="373"/>
      <c r="K110" s="388"/>
      <c r="M110" s="292"/>
    </row>
    <row r="111" spans="1:13" ht="15">
      <c r="A111" s="382" t="s">
        <v>26</v>
      </c>
      <c r="B111" s="383">
        <f>SUM(B107:B110)</f>
        <v>393128789</v>
      </c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9"/>
      <c r="B112" s="390"/>
      <c r="C112" s="373"/>
      <c r="D112" s="373"/>
      <c r="E112" s="373"/>
      <c r="F112" s="373"/>
      <c r="G112" s="373"/>
      <c r="H112" s="375"/>
      <c r="I112" s="375"/>
      <c r="J112" s="375"/>
      <c r="K112" s="388"/>
      <c r="M112" s="292"/>
    </row>
    <row r="113" spans="1:13" ht="15">
      <c r="A113" s="363"/>
      <c r="B113" s="391"/>
      <c r="C113" s="373"/>
      <c r="D113" s="373"/>
      <c r="E113" s="373"/>
      <c r="F113" s="373"/>
      <c r="G113" s="373"/>
      <c r="H113" s="375"/>
      <c r="I113" s="375"/>
      <c r="J113" s="375"/>
      <c r="K113" s="388"/>
      <c r="M113" s="292"/>
    </row>
    <row r="114" spans="1:13" ht="15">
      <c r="A114" s="324"/>
      <c r="B114" s="275"/>
      <c r="C114" s="373"/>
      <c r="D114" s="373"/>
      <c r="E114" s="373"/>
      <c r="F114" s="373"/>
      <c r="G114" s="373"/>
      <c r="H114" s="375"/>
      <c r="I114" s="375"/>
      <c r="J114" s="375"/>
      <c r="K114" s="388"/>
      <c r="M114" s="292"/>
    </row>
    <row r="115" spans="1:13" ht="15">
      <c r="A115" s="392"/>
      <c r="B115" s="393"/>
      <c r="C115" s="373"/>
      <c r="D115" s="373"/>
      <c r="E115" s="373"/>
      <c r="F115" s="373"/>
      <c r="G115" s="373"/>
      <c r="H115" s="375"/>
      <c r="I115" s="375"/>
      <c r="J115" s="375"/>
      <c r="K115" s="388"/>
      <c r="M115" s="292"/>
    </row>
    <row r="116" spans="1:13" ht="15">
      <c r="A116" s="363"/>
      <c r="B116" s="391"/>
      <c r="C116" s="253"/>
      <c r="D116" s="253"/>
      <c r="E116" s="253"/>
      <c r="F116" s="253"/>
      <c r="G116" s="253"/>
      <c r="H116" s="259"/>
      <c r="I116" s="253"/>
      <c r="J116" s="253"/>
      <c r="K116" s="260"/>
      <c r="M116" s="292"/>
    </row>
    <row r="117" spans="1:13" ht="15">
      <c r="A117" s="394"/>
      <c r="B117" s="395"/>
      <c r="C117" s="395"/>
      <c r="D117" s="395"/>
      <c r="E117" s="395"/>
      <c r="F117" s="395"/>
      <c r="G117" s="395"/>
      <c r="H117" s="259"/>
      <c r="I117" s="253"/>
      <c r="J117" s="253"/>
      <c r="K117" s="260"/>
      <c r="M117" s="292"/>
    </row>
    <row r="118" spans="1:13" ht="15">
      <c r="A118" s="324"/>
      <c r="B118" s="393"/>
      <c r="C118" s="275"/>
      <c r="D118" s="275"/>
      <c r="E118" s="275"/>
      <c r="F118" s="275"/>
      <c r="G118" s="275"/>
      <c r="H118" s="275"/>
      <c r="I118" s="275"/>
      <c r="J118" s="275"/>
      <c r="K118" s="277"/>
      <c r="M118" s="292"/>
    </row>
    <row r="119" spans="1:13" ht="15">
      <c r="A119" s="324"/>
      <c r="B119" s="275"/>
      <c r="C119" s="275"/>
      <c r="D119" s="275"/>
      <c r="E119" s="275"/>
      <c r="F119" s="275"/>
      <c r="G119" s="275"/>
      <c r="H119" s="275"/>
      <c r="I119" s="275"/>
      <c r="J119" s="275"/>
      <c r="K119" s="277"/>
      <c r="M119" s="292"/>
    </row>
    <row r="120" spans="1:11" ht="15">
      <c r="A120" s="324"/>
      <c r="B120" s="275"/>
      <c r="C120" s="275"/>
      <c r="D120" s="275"/>
      <c r="E120" s="275"/>
      <c r="F120" s="275"/>
      <c r="G120" s="275"/>
      <c r="H120" s="275"/>
      <c r="I120" s="275"/>
      <c r="J120" s="275"/>
      <c r="K120" s="277"/>
    </row>
    <row r="121" spans="1:11" ht="15">
      <c r="A121" s="396" t="s">
        <v>63</v>
      </c>
      <c r="B121" s="397"/>
      <c r="C121" s="398"/>
      <c r="D121" s="398"/>
      <c r="E121" s="398"/>
      <c r="F121" s="398"/>
      <c r="G121" s="398"/>
      <c r="H121" s="399"/>
      <c r="I121" s="398"/>
      <c r="J121" s="398"/>
      <c r="K121" s="340" t="s">
        <v>63</v>
      </c>
    </row>
    <row r="123" ht="15">
      <c r="A123" s="400"/>
    </row>
    <row r="124" spans="1:2" ht="15.75">
      <c r="A124" s="401"/>
      <c r="B124" s="402"/>
    </row>
    <row r="125" ht="15.75">
      <c r="A125" s="403"/>
    </row>
    <row r="126" spans="1:12" ht="15">
      <c r="A126" s="404"/>
      <c r="L126" s="251"/>
    </row>
    <row r="127" spans="1:12" ht="15.75">
      <c r="A127" s="405"/>
      <c r="L127" s="251"/>
    </row>
    <row r="128" spans="1:12" ht="15">
      <c r="A128" s="404"/>
      <c r="L128" s="251"/>
    </row>
  </sheetData>
  <sheetProtection password="F66E" sheet="1"/>
  <mergeCells count="4">
    <mergeCell ref="C1:K1"/>
    <mergeCell ref="C2:K2"/>
    <mergeCell ref="C3:K3"/>
    <mergeCell ref="B81:D81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57" max="255" man="1"/>
    <brk id="83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F20" sqref="F2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50" t="str">
        <f>+LINEUP!C1</f>
        <v>Williams Brazil</v>
      </c>
      <c r="D1" s="450"/>
      <c r="E1" s="450"/>
      <c r="F1" s="450"/>
      <c r="G1" s="450"/>
      <c r="H1" s="450"/>
      <c r="I1" s="450"/>
      <c r="J1" s="450"/>
      <c r="K1" s="451"/>
      <c r="L1" s="23"/>
      <c r="M1" s="66"/>
    </row>
    <row r="2" spans="1:13" ht="26.25">
      <c r="A2" s="38"/>
      <c r="B2" s="1"/>
      <c r="C2" s="452" t="str">
        <f>+LINEUP!C2</f>
        <v>SUGAR LINE UP edition 11.04.2018</v>
      </c>
      <c r="D2" s="452"/>
      <c r="E2" s="452"/>
      <c r="F2" s="452"/>
      <c r="G2" s="452"/>
      <c r="H2" s="452"/>
      <c r="I2" s="452"/>
      <c r="J2" s="452"/>
      <c r="K2" s="453"/>
      <c r="L2" s="28"/>
      <c r="M2" s="66"/>
    </row>
    <row r="3" spans="1:13" ht="15">
      <c r="A3" s="38"/>
      <c r="B3" s="1"/>
      <c r="C3" s="454" t="s">
        <v>84</v>
      </c>
      <c r="D3" s="454"/>
      <c r="E3" s="454"/>
      <c r="F3" s="454"/>
      <c r="G3" s="454"/>
      <c r="H3" s="454"/>
      <c r="I3" s="454"/>
      <c r="J3" s="454"/>
      <c r="K3" s="455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61" customFormat="1" ht="15">
      <c r="A48" s="157" t="s">
        <v>64</v>
      </c>
      <c r="B48" s="246"/>
      <c r="C48" s="156"/>
      <c r="D48" s="165"/>
      <c r="E48" s="165"/>
      <c r="F48" s="246"/>
      <c r="G48" s="98"/>
      <c r="H48" s="14"/>
      <c r="I48" s="100"/>
      <c r="J48" s="310"/>
      <c r="K48" s="67"/>
      <c r="L48" s="128"/>
      <c r="M48" s="128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 customHeight="1">
      <c r="A53" s="188"/>
      <c r="B53" s="189"/>
      <c r="C53" s="183" t="s">
        <v>90</v>
      </c>
      <c r="D53" s="282"/>
      <c r="E53" s="282"/>
      <c r="F53" s="282"/>
      <c r="G53" s="185"/>
      <c r="H53" s="186"/>
      <c r="I53" s="183"/>
      <c r="J53" s="282"/>
      <c r="K53" s="285"/>
      <c r="L53" s="291"/>
      <c r="M53" s="292"/>
    </row>
    <row r="54" spans="1:13" s="427" customFormat="1" ht="15" customHeight="1">
      <c r="A54" s="89"/>
      <c r="B54" s="250"/>
      <c r="C54" s="299"/>
      <c r="D54" s="288"/>
      <c r="E54" s="288"/>
      <c r="F54" s="311"/>
      <c r="H54" s="14"/>
      <c r="I54" s="310"/>
      <c r="J54" s="57"/>
      <c r="K54" s="316"/>
      <c r="L54" s="291"/>
      <c r="M54" s="292"/>
    </row>
    <row r="55" spans="1:13" s="61" customFormat="1" ht="15">
      <c r="A55" s="188"/>
      <c r="B55" s="189"/>
      <c r="C55" s="183" t="s">
        <v>23</v>
      </c>
      <c r="D55" s="184"/>
      <c r="E55" s="184"/>
      <c r="F55" s="184"/>
      <c r="G55" s="185"/>
      <c r="H55" s="186"/>
      <c r="I55" s="183"/>
      <c r="J55" s="184"/>
      <c r="K55" s="190"/>
      <c r="L55" s="87"/>
      <c r="M55" s="87"/>
    </row>
    <row r="56" spans="1:13" s="61" customFormat="1" ht="15" customHeight="1">
      <c r="A56" s="157" t="s">
        <v>64</v>
      </c>
      <c r="B56" s="246"/>
      <c r="C56" s="156"/>
      <c r="D56" s="165"/>
      <c r="E56" s="165"/>
      <c r="F56" s="98"/>
      <c r="G56" s="98"/>
      <c r="H56" s="14"/>
      <c r="I56" s="100"/>
      <c r="J56" s="310"/>
      <c r="K56" s="316"/>
      <c r="L56" s="291"/>
      <c r="M56" s="292"/>
    </row>
    <row r="57" spans="1:13" s="61" customFormat="1" ht="15">
      <c r="A57" s="89"/>
      <c r="B57" s="243"/>
      <c r="C57" s="156"/>
      <c r="D57" s="165"/>
      <c r="E57" s="165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4" t="s">
        <v>10</v>
      </c>
      <c r="D58" s="195"/>
      <c r="E58" s="196"/>
      <c r="F58" s="197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1"/>
      <c r="C60" s="221"/>
      <c r="D60" s="221"/>
      <c r="E60" s="221"/>
      <c r="F60" s="221"/>
      <c r="G60" s="221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1"/>
      <c r="H61" s="14"/>
      <c r="I61" s="14"/>
      <c r="J61" s="8"/>
      <c r="K61" s="114"/>
    </row>
    <row r="62" spans="1:11" ht="15">
      <c r="A62" s="89"/>
      <c r="B62" s="198" t="s">
        <v>24</v>
      </c>
      <c r="C62" s="199" t="s">
        <v>10</v>
      </c>
      <c r="D62" s="200"/>
      <c r="E62" s="200"/>
      <c r="F62" s="197">
        <f>F12+F24+F40+F58+F30+F18</f>
        <v>0</v>
      </c>
      <c r="G62" s="221"/>
      <c r="H62" s="14"/>
      <c r="I62" s="14"/>
      <c r="J62" s="8"/>
      <c r="K62" s="114"/>
    </row>
    <row r="63" spans="1:11" ht="15">
      <c r="A63" s="62"/>
      <c r="B63" s="221"/>
      <c r="C63" s="15"/>
      <c r="D63" s="15"/>
      <c r="E63" s="15"/>
      <c r="F63" s="221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0"/>
      <c r="B65" s="231"/>
      <c r="C65" s="232"/>
      <c r="D65" s="232"/>
      <c r="E65" s="232"/>
      <c r="F65" s="224" t="str">
        <f>+C1</f>
        <v>Williams Brazil</v>
      </c>
      <c r="G65" s="224"/>
      <c r="H65" s="233"/>
      <c r="I65" s="233"/>
      <c r="J65" s="233"/>
      <c r="K65" s="169"/>
    </row>
    <row r="66" spans="1:11" ht="25.5">
      <c r="A66" s="43"/>
      <c r="B66" s="19"/>
      <c r="C66" s="21"/>
      <c r="D66" s="21"/>
      <c r="E66" s="21"/>
      <c r="F66" s="22" t="str">
        <f>+C2</f>
        <v>SUGAR LINE UP edition 11.04.2018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6" t="s">
        <v>25</v>
      </c>
      <c r="B69" s="457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09" t="s">
        <v>45</v>
      </c>
      <c r="B70" s="98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09" t="s">
        <v>55</v>
      </c>
      <c r="B71" s="98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41</v>
      </c>
      <c r="B75" s="98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18" t="s">
        <v>26</v>
      </c>
      <c r="B76" s="207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6" t="s">
        <v>40</v>
      </c>
      <c r="B83" s="45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53</v>
      </c>
      <c r="B84" s="98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52</v>
      </c>
      <c r="B85" s="98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09" t="s">
        <v>78</v>
      </c>
      <c r="B86" s="98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18" t="s">
        <v>26</v>
      </c>
      <c r="B87" s="207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1"/>
  <sheetViews>
    <sheetView showGridLines="0" workbookViewId="0" topLeftCell="A1">
      <selection activeCell="G27" sqref="G27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50" t="str">
        <f>+LINEUP!C1</f>
        <v>Williams Brazil</v>
      </c>
      <c r="D1" s="450"/>
      <c r="E1" s="450"/>
      <c r="F1" s="450"/>
      <c r="G1" s="450"/>
      <c r="H1" s="450"/>
      <c r="I1" s="450"/>
      <c r="J1" s="450"/>
      <c r="K1" s="451"/>
    </row>
    <row r="2" spans="1:11" ht="26.25">
      <c r="A2" s="38"/>
      <c r="B2" s="1"/>
      <c r="C2" s="452" t="str">
        <f>+LINEUP!C2</f>
        <v>SUGAR LINE UP edition 11.04.2018</v>
      </c>
      <c r="D2" s="452"/>
      <c r="E2" s="452"/>
      <c r="F2" s="452"/>
      <c r="G2" s="452"/>
      <c r="H2" s="452"/>
      <c r="I2" s="452"/>
      <c r="J2" s="452"/>
      <c r="K2" s="453"/>
    </row>
    <row r="3" spans="1:11" ht="15">
      <c r="A3" s="38"/>
      <c r="B3" s="1"/>
      <c r="C3" s="454" t="s">
        <v>84</v>
      </c>
      <c r="D3" s="454"/>
      <c r="E3" s="454"/>
      <c r="F3" s="454"/>
      <c r="G3" s="454"/>
      <c r="H3" s="454"/>
      <c r="I3" s="454"/>
      <c r="J3" s="454"/>
      <c r="K3" s="455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74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2" s="427" customFormat="1" ht="15">
      <c r="A10" s="176" t="s">
        <v>157</v>
      </c>
      <c r="B10" s="298"/>
      <c r="C10" s="287">
        <v>43200</v>
      </c>
      <c r="D10" s="165">
        <v>43200</v>
      </c>
      <c r="E10" s="434">
        <v>43202</v>
      </c>
      <c r="F10" s="437"/>
      <c r="G10" s="289">
        <v>19000000</v>
      </c>
      <c r="H10" s="57" t="s">
        <v>9</v>
      </c>
      <c r="I10" s="57" t="s">
        <v>86</v>
      </c>
      <c r="J10" s="57" t="s">
        <v>104</v>
      </c>
      <c r="K10" s="290"/>
      <c r="L10" s="291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19000000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74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2" s="427" customFormat="1" ht="15">
      <c r="A22" s="176" t="s">
        <v>159</v>
      </c>
      <c r="B22" s="298"/>
      <c r="C22" s="287">
        <v>43194</v>
      </c>
      <c r="D22" s="165">
        <v>43201</v>
      </c>
      <c r="E22" s="434">
        <v>43203</v>
      </c>
      <c r="F22" s="437"/>
      <c r="G22" s="289">
        <v>21550000</v>
      </c>
      <c r="H22" s="57" t="s">
        <v>9</v>
      </c>
      <c r="I22" s="57" t="s">
        <v>86</v>
      </c>
      <c r="J22" s="57" t="s">
        <v>104</v>
      </c>
      <c r="K22" s="290"/>
      <c r="L22" s="291"/>
    </row>
    <row r="23" spans="1:13" s="251" customFormat="1" ht="14.25" customHeight="1">
      <c r="A23" s="279"/>
      <c r="B23" s="293"/>
      <c r="C23" s="281" t="s">
        <v>50</v>
      </c>
      <c r="D23" s="282"/>
      <c r="E23" s="282"/>
      <c r="F23" s="282"/>
      <c r="G23" s="283" t="s">
        <v>57</v>
      </c>
      <c r="H23" s="294"/>
      <c r="I23" s="281"/>
      <c r="J23" s="282"/>
      <c r="K23" s="285"/>
      <c r="L23" s="315"/>
      <c r="M23" s="278"/>
    </row>
    <row r="24" spans="1:13" s="251" customFormat="1" ht="15">
      <c r="A24" s="295" t="s">
        <v>64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316"/>
      <c r="L24" s="315"/>
      <c r="M24" s="278"/>
    </row>
    <row r="25" spans="1:13" s="251" customFormat="1" ht="13.5" customHeight="1">
      <c r="A25" s="317"/>
      <c r="B25" s="318"/>
      <c r="C25" s="319"/>
      <c r="D25" s="320"/>
      <c r="E25" s="320"/>
      <c r="F25" s="321"/>
      <c r="G25" s="322"/>
      <c r="H25" s="323"/>
      <c r="I25" s="319"/>
      <c r="J25" s="320"/>
      <c r="K25" s="316"/>
      <c r="L25" s="271"/>
      <c r="M25" s="278"/>
    </row>
    <row r="26" spans="1:13" s="251" customFormat="1" ht="15">
      <c r="A26" s="300"/>
      <c r="B26" s="407"/>
      <c r="C26" s="409" t="s">
        <v>10</v>
      </c>
      <c r="D26" s="410"/>
      <c r="E26" s="410"/>
      <c r="F26" s="303">
        <f>SUM(F21:F23)</f>
        <v>0</v>
      </c>
      <c r="G26" s="304">
        <f>SUM(G22:G25)</f>
        <v>21550000</v>
      </c>
      <c r="H26" s="407"/>
      <c r="I26" s="407"/>
      <c r="J26" s="407"/>
      <c r="K26" s="408"/>
      <c r="L26" s="271"/>
      <c r="M26" s="278"/>
    </row>
    <row r="27" spans="1:13" s="251" customFormat="1" ht="15">
      <c r="A27" s="300"/>
      <c r="B27" s="407"/>
      <c r="C27" s="312"/>
      <c r="D27" s="313"/>
      <c r="E27" s="313"/>
      <c r="F27" s="314"/>
      <c r="G27" s="314"/>
      <c r="H27" s="407"/>
      <c r="I27" s="407"/>
      <c r="J27" s="407"/>
      <c r="K27" s="408"/>
      <c r="L27" s="271"/>
      <c r="M27" s="278"/>
    </row>
    <row r="28" spans="1:13" s="251" customFormat="1" ht="15">
      <c r="A28" s="324"/>
      <c r="B28" s="273" t="s">
        <v>48</v>
      </c>
      <c r="C28" s="274"/>
      <c r="D28" s="407"/>
      <c r="E28" s="250"/>
      <c r="F28" s="325"/>
      <c r="G28" s="325"/>
      <c r="H28" s="276"/>
      <c r="I28" s="276"/>
      <c r="J28" s="276"/>
      <c r="K28" s="326"/>
      <c r="L28" s="271"/>
      <c r="M28" s="278"/>
    </row>
    <row r="29" spans="1:13" s="251" customFormat="1" ht="15">
      <c r="A29" s="279"/>
      <c r="B29" s="280"/>
      <c r="C29" s="281" t="s">
        <v>50</v>
      </c>
      <c r="D29" s="282"/>
      <c r="E29" s="282"/>
      <c r="F29" s="282"/>
      <c r="G29" s="283" t="s">
        <v>57</v>
      </c>
      <c r="H29" s="283"/>
      <c r="I29" s="281"/>
      <c r="J29" s="282"/>
      <c r="K29" s="285"/>
      <c r="L29" s="291"/>
      <c r="M29" s="292"/>
    </row>
    <row r="30" spans="1:13" s="251" customFormat="1" ht="15">
      <c r="A30" s="295" t="s">
        <v>64</v>
      </c>
      <c r="B30" s="327"/>
      <c r="C30" s="328"/>
      <c r="D30" s="329"/>
      <c r="E30" s="330"/>
      <c r="F30" s="331"/>
      <c r="G30" s="332"/>
      <c r="H30" s="333"/>
      <c r="I30" s="333"/>
      <c r="J30" s="333"/>
      <c r="K30" s="316"/>
      <c r="L30" s="291"/>
      <c r="M30" s="292"/>
    </row>
    <row r="31" spans="1:13" s="251" customFormat="1" ht="15">
      <c r="A31" s="295"/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L31" s="291"/>
      <c r="M31" s="292"/>
    </row>
    <row r="32" spans="1:13" s="251" customFormat="1" ht="15">
      <c r="A32" s="334"/>
      <c r="B32" s="305"/>
      <c r="C32" s="409" t="s">
        <v>10</v>
      </c>
      <c r="D32" s="410"/>
      <c r="E32" s="410"/>
      <c r="F32" s="303">
        <f>SUM(F30)</f>
        <v>0</v>
      </c>
      <c r="G32" s="304">
        <v>0</v>
      </c>
      <c r="H32" s="305"/>
      <c r="I32" s="305"/>
      <c r="J32" s="305"/>
      <c r="K32" s="408"/>
      <c r="L32" s="291"/>
      <c r="M32" s="292"/>
    </row>
    <row r="33" spans="1:13" s="251" customFormat="1" ht="15">
      <c r="A33" s="335" t="s">
        <v>16</v>
      </c>
      <c r="B33" s="336"/>
      <c r="C33" s="337"/>
      <c r="D33" s="337"/>
      <c r="E33" s="337"/>
      <c r="F33" s="336"/>
      <c r="G33" s="338"/>
      <c r="H33" s="339"/>
      <c r="I33" s="339"/>
      <c r="J33" s="337"/>
      <c r="K33" s="340" t="s">
        <v>16</v>
      </c>
      <c r="L33" s="291"/>
      <c r="M33" s="292"/>
    </row>
    <row r="34" spans="1:13" s="251" customFormat="1" ht="15">
      <c r="A34" s="341"/>
      <c r="B34" s="268"/>
      <c r="C34" s="342"/>
      <c r="D34" s="342"/>
      <c r="E34" s="343" t="s">
        <v>156</v>
      </c>
      <c r="F34" s="268"/>
      <c r="G34" s="344"/>
      <c r="H34" s="345"/>
      <c r="I34" s="345"/>
      <c r="J34" s="342"/>
      <c r="K34" s="346"/>
      <c r="L34" s="291"/>
      <c r="M34" s="292"/>
    </row>
    <row r="35" spans="1:13" s="296" customFormat="1" ht="15">
      <c r="A35" s="347"/>
      <c r="B35" s="273" t="s">
        <v>12</v>
      </c>
      <c r="C35" s="274"/>
      <c r="D35" s="313"/>
      <c r="E35" s="313"/>
      <c r="F35" s="314"/>
      <c r="G35" s="348"/>
      <c r="H35" s="349"/>
      <c r="I35" s="349"/>
      <c r="J35" s="349"/>
      <c r="K35" s="408"/>
      <c r="L35" s="291"/>
      <c r="M35" s="350"/>
    </row>
    <row r="36" spans="1:13" s="296" customFormat="1" ht="15">
      <c r="A36" s="279"/>
      <c r="B36" s="280"/>
      <c r="C36" s="281" t="s">
        <v>13</v>
      </c>
      <c r="D36" s="282"/>
      <c r="E36" s="282"/>
      <c r="F36" s="282"/>
      <c r="G36" s="283" t="s">
        <v>57</v>
      </c>
      <c r="H36" s="284"/>
      <c r="I36" s="281"/>
      <c r="J36" s="282"/>
      <c r="K36" s="285"/>
      <c r="L36" s="351"/>
      <c r="M36" s="350"/>
    </row>
    <row r="37" spans="1:13" s="427" customFormat="1" ht="15.75" customHeight="1">
      <c r="A37" s="176" t="s">
        <v>170</v>
      </c>
      <c r="B37" s="298"/>
      <c r="C37" s="287">
        <v>43203</v>
      </c>
      <c r="D37" s="165">
        <v>43203</v>
      </c>
      <c r="E37" s="165">
        <v>43204</v>
      </c>
      <c r="F37" s="437"/>
      <c r="G37" s="289">
        <v>52000000</v>
      </c>
      <c r="H37" s="57" t="s">
        <v>9</v>
      </c>
      <c r="I37" s="57" t="s">
        <v>174</v>
      </c>
      <c r="J37" s="57" t="s">
        <v>66</v>
      </c>
      <c r="K37" s="290"/>
      <c r="L37" s="291">
        <f>DAYS360(C37,D37)</f>
        <v>0</v>
      </c>
      <c r="M37" s="292"/>
    </row>
    <row r="38" spans="1:13" s="251" customFormat="1" ht="15">
      <c r="A38" s="279"/>
      <c r="B38" s="293"/>
      <c r="C38" s="281" t="s">
        <v>43</v>
      </c>
      <c r="D38" s="352"/>
      <c r="E38" s="282"/>
      <c r="F38" s="282"/>
      <c r="G38" s="283" t="s">
        <v>57</v>
      </c>
      <c r="H38" s="284"/>
      <c r="I38" s="281"/>
      <c r="J38" s="282"/>
      <c r="K38" s="285"/>
      <c r="L38" s="291"/>
      <c r="M38" s="292"/>
    </row>
    <row r="39" spans="1:12" s="427" customFormat="1" ht="15">
      <c r="A39" s="176" t="s">
        <v>163</v>
      </c>
      <c r="B39" s="298"/>
      <c r="C39" s="287">
        <v>43202</v>
      </c>
      <c r="D39" s="165">
        <v>43202</v>
      </c>
      <c r="E39" s="165">
        <v>43203</v>
      </c>
      <c r="F39" s="437"/>
      <c r="G39" s="289">
        <v>47250000</v>
      </c>
      <c r="H39" s="57" t="s">
        <v>9</v>
      </c>
      <c r="I39" s="57" t="s">
        <v>125</v>
      </c>
      <c r="J39" s="57" t="s">
        <v>77</v>
      </c>
      <c r="K39" s="290"/>
      <c r="L39" s="291"/>
    </row>
    <row r="40" spans="1:12" s="427" customFormat="1" ht="15">
      <c r="A40" s="176" t="s">
        <v>155</v>
      </c>
      <c r="B40" s="298"/>
      <c r="C40" s="287">
        <v>43197</v>
      </c>
      <c r="D40" s="165">
        <v>43207</v>
      </c>
      <c r="E40" s="165">
        <v>43208</v>
      </c>
      <c r="F40" s="437"/>
      <c r="G40" s="289">
        <v>26500000</v>
      </c>
      <c r="H40" s="57" t="s">
        <v>9</v>
      </c>
      <c r="I40" s="57" t="s">
        <v>11</v>
      </c>
      <c r="J40" s="57" t="s">
        <v>148</v>
      </c>
      <c r="K40" s="290"/>
      <c r="L40" s="291"/>
    </row>
    <row r="41" spans="1:12" s="427" customFormat="1" ht="15">
      <c r="A41" s="176" t="s">
        <v>162</v>
      </c>
      <c r="B41" s="298"/>
      <c r="C41" s="287">
        <v>43207</v>
      </c>
      <c r="D41" s="165">
        <v>43208</v>
      </c>
      <c r="E41" s="165">
        <v>43209</v>
      </c>
      <c r="F41" s="437"/>
      <c r="G41" s="289">
        <v>33000000</v>
      </c>
      <c r="H41" s="57" t="s">
        <v>9</v>
      </c>
      <c r="I41" s="57" t="s">
        <v>11</v>
      </c>
      <c r="J41" s="57" t="s">
        <v>15</v>
      </c>
      <c r="K41" s="290"/>
      <c r="L41" s="291"/>
    </row>
    <row r="42" spans="1:12" s="427" customFormat="1" ht="15">
      <c r="A42" s="176" t="s">
        <v>175</v>
      </c>
      <c r="B42" s="298"/>
      <c r="C42" s="287">
        <v>43207</v>
      </c>
      <c r="D42" s="165">
        <v>43211</v>
      </c>
      <c r="E42" s="165">
        <v>43212</v>
      </c>
      <c r="F42" s="437"/>
      <c r="G42" s="289">
        <v>27500000</v>
      </c>
      <c r="H42" s="57" t="s">
        <v>9</v>
      </c>
      <c r="I42" s="57" t="s">
        <v>11</v>
      </c>
      <c r="J42" s="57" t="s">
        <v>158</v>
      </c>
      <c r="K42" s="290"/>
      <c r="L42" s="291"/>
    </row>
    <row r="43" spans="1:12" s="427" customFormat="1" ht="15">
      <c r="A43" s="176" t="s">
        <v>172</v>
      </c>
      <c r="B43" s="298"/>
      <c r="C43" s="287">
        <v>43210</v>
      </c>
      <c r="D43" s="165">
        <v>43212</v>
      </c>
      <c r="E43" s="165">
        <v>43213</v>
      </c>
      <c r="F43" s="437"/>
      <c r="G43" s="289">
        <v>52500000</v>
      </c>
      <c r="H43" s="57" t="s">
        <v>9</v>
      </c>
      <c r="I43" s="57" t="s">
        <v>11</v>
      </c>
      <c r="J43" s="57" t="s">
        <v>158</v>
      </c>
      <c r="K43" s="290"/>
      <c r="L43" s="291"/>
    </row>
    <row r="44" spans="1:12" s="427" customFormat="1" ht="15">
      <c r="A44" s="176" t="s">
        <v>173</v>
      </c>
      <c r="B44" s="298"/>
      <c r="C44" s="287">
        <v>43214</v>
      </c>
      <c r="D44" s="165">
        <v>43214</v>
      </c>
      <c r="E44" s="165">
        <v>43215</v>
      </c>
      <c r="F44" s="437"/>
      <c r="G44" s="289">
        <v>52250000</v>
      </c>
      <c r="H44" s="57" t="s">
        <v>9</v>
      </c>
      <c r="I44" s="57" t="s">
        <v>11</v>
      </c>
      <c r="J44" s="57" t="s">
        <v>158</v>
      </c>
      <c r="K44" s="290"/>
      <c r="L44" s="291"/>
    </row>
    <row r="45" spans="1:13" s="251" customFormat="1" ht="15">
      <c r="A45" s="279"/>
      <c r="B45" s="293"/>
      <c r="C45" s="281" t="s">
        <v>73</v>
      </c>
      <c r="D45" s="282"/>
      <c r="E45" s="282"/>
      <c r="F45" s="282"/>
      <c r="G45" s="283" t="s">
        <v>57</v>
      </c>
      <c r="H45" s="284"/>
      <c r="I45" s="281"/>
      <c r="J45" s="282"/>
      <c r="K45" s="285"/>
      <c r="L45" s="291"/>
      <c r="M45" s="292"/>
    </row>
    <row r="46" spans="1:13" s="296" customFormat="1" ht="15.75" customHeight="1">
      <c r="A46" s="176" t="s">
        <v>155</v>
      </c>
      <c r="B46" s="298"/>
      <c r="C46" s="287">
        <v>43197</v>
      </c>
      <c r="D46" s="165">
        <v>43205</v>
      </c>
      <c r="E46" s="165">
        <v>43207</v>
      </c>
      <c r="F46" s="437"/>
      <c r="G46" s="289">
        <v>29500000</v>
      </c>
      <c r="H46" s="57" t="s">
        <v>9</v>
      </c>
      <c r="I46" s="57" t="s">
        <v>11</v>
      </c>
      <c r="J46" s="57" t="s">
        <v>148</v>
      </c>
      <c r="K46" s="436"/>
      <c r="L46" s="315">
        <f>DAYS360(C46,D46)</f>
        <v>8</v>
      </c>
      <c r="M46" s="350"/>
    </row>
    <row r="47" spans="1:13" s="296" customFormat="1" ht="15.75" customHeight="1">
      <c r="A47" s="176" t="s">
        <v>141</v>
      </c>
      <c r="B47" s="298"/>
      <c r="C47" s="439" t="s">
        <v>176</v>
      </c>
      <c r="D47" s="165"/>
      <c r="E47" s="165"/>
      <c r="F47" s="437"/>
      <c r="G47" s="289"/>
      <c r="H47" s="57"/>
      <c r="I47" s="57"/>
      <c r="J47" s="57"/>
      <c r="K47" s="438"/>
      <c r="L47" s="315"/>
      <c r="M47" s="350"/>
    </row>
    <row r="48" spans="1:13" s="251" customFormat="1" ht="15">
      <c r="A48" s="279"/>
      <c r="B48" s="293"/>
      <c r="C48" s="281" t="s">
        <v>19</v>
      </c>
      <c r="D48" s="282"/>
      <c r="E48" s="282"/>
      <c r="F48" s="282"/>
      <c r="G48" s="283" t="s">
        <v>57</v>
      </c>
      <c r="H48" s="294"/>
      <c r="I48" s="281"/>
      <c r="J48" s="282"/>
      <c r="K48" s="285"/>
      <c r="L48" s="291"/>
      <c r="M48" s="292"/>
    </row>
    <row r="49" spans="1:13" s="251" customFormat="1" ht="15">
      <c r="A49" s="317" t="s">
        <v>64</v>
      </c>
      <c r="B49" s="407"/>
      <c r="C49" s="407"/>
      <c r="D49" s="256"/>
      <c r="E49" s="257"/>
      <c r="F49" s="407"/>
      <c r="G49" s="289"/>
      <c r="H49" s="257"/>
      <c r="I49" s="257"/>
      <c r="J49" s="353"/>
      <c r="K49" s="408"/>
      <c r="L49" s="291"/>
      <c r="M49" s="292"/>
    </row>
    <row r="50" spans="1:13" s="251" customFormat="1" ht="15">
      <c r="A50" s="317"/>
      <c r="B50" s="407"/>
      <c r="C50" s="407"/>
      <c r="D50" s="256"/>
      <c r="E50" s="257"/>
      <c r="F50" s="407"/>
      <c r="G50" s="289"/>
      <c r="H50" s="257"/>
      <c r="I50" s="257"/>
      <c r="J50" s="353"/>
      <c r="K50" s="408"/>
      <c r="L50" s="291"/>
      <c r="M50" s="292"/>
    </row>
    <row r="51" spans="1:13" s="251" customFormat="1" ht="15">
      <c r="A51" s="272"/>
      <c r="B51" s="407"/>
      <c r="C51" s="409" t="s">
        <v>10</v>
      </c>
      <c r="D51" s="410"/>
      <c r="E51" s="410"/>
      <c r="F51" s="303">
        <f>SUM(F38:F49)</f>
        <v>0</v>
      </c>
      <c r="G51" s="304">
        <f>SUM(G36:G49)</f>
        <v>320500000</v>
      </c>
      <c r="H51" s="257"/>
      <c r="I51" s="354"/>
      <c r="J51" s="353"/>
      <c r="K51" s="408"/>
      <c r="L51" s="291"/>
      <c r="M51" s="292"/>
    </row>
    <row r="52" spans="1:13" s="251" customFormat="1" ht="15">
      <c r="A52" s="335" t="s">
        <v>18</v>
      </c>
      <c r="B52" s="336"/>
      <c r="C52" s="337"/>
      <c r="D52" s="337"/>
      <c r="E52" s="337"/>
      <c r="F52" s="336"/>
      <c r="G52" s="338"/>
      <c r="H52" s="339"/>
      <c r="I52" s="339"/>
      <c r="J52" s="337"/>
      <c r="K52" s="340" t="s">
        <v>18</v>
      </c>
      <c r="L52" s="291"/>
      <c r="M52" s="292"/>
    </row>
    <row r="53" spans="1:13" s="251" customFormat="1" ht="15">
      <c r="A53" s="341"/>
      <c r="B53" s="268"/>
      <c r="C53" s="342"/>
      <c r="D53" s="342"/>
      <c r="E53" s="343" t="str">
        <f>E34</f>
        <v>WILLIAMS BRAZIL SUGAR LINE UP EDITION 04.04.2018</v>
      </c>
      <c r="F53" s="268"/>
      <c r="G53" s="344"/>
      <c r="H53" s="345"/>
      <c r="I53" s="345"/>
      <c r="J53" s="342"/>
      <c r="K53" s="346"/>
      <c r="L53" s="291"/>
      <c r="M53" s="292"/>
    </row>
    <row r="54" spans="1:13" s="251" customFormat="1" ht="15">
      <c r="A54" s="347"/>
      <c r="B54" s="273" t="s">
        <v>41</v>
      </c>
      <c r="C54" s="274"/>
      <c r="D54" s="313"/>
      <c r="E54" s="313"/>
      <c r="F54" s="314"/>
      <c r="G54" s="348"/>
      <c r="H54" s="349"/>
      <c r="I54" s="349"/>
      <c r="J54" s="349"/>
      <c r="K54" s="408"/>
      <c r="L54" s="291"/>
      <c r="M54" s="292"/>
    </row>
    <row r="55" spans="1:13" s="251" customFormat="1" ht="15" customHeight="1">
      <c r="A55" s="279"/>
      <c r="B55" s="280"/>
      <c r="C55" s="281" t="s">
        <v>20</v>
      </c>
      <c r="D55" s="282"/>
      <c r="E55" s="282"/>
      <c r="F55" s="282"/>
      <c r="G55" s="283" t="s">
        <v>57</v>
      </c>
      <c r="H55" s="294"/>
      <c r="I55" s="281"/>
      <c r="J55" s="282"/>
      <c r="K55" s="285"/>
      <c r="L55" s="291"/>
      <c r="M55" s="292"/>
    </row>
    <row r="56" spans="1:13" s="427" customFormat="1" ht="15" customHeight="1">
      <c r="A56" s="317" t="s">
        <v>64</v>
      </c>
      <c r="B56" s="250"/>
      <c r="C56" s="250"/>
      <c r="D56" s="250"/>
      <c r="E56" s="250"/>
      <c r="F56" s="250"/>
      <c r="G56" s="250"/>
      <c r="H56" s="250"/>
      <c r="I56" s="250"/>
      <c r="J56" s="250"/>
      <c r="K56" s="316"/>
      <c r="L56" s="291"/>
      <c r="M56" s="292"/>
    </row>
    <row r="57" spans="1:13" s="251" customFormat="1" ht="15" customHeight="1">
      <c r="A57" s="279"/>
      <c r="B57" s="293"/>
      <c r="C57" s="281" t="s">
        <v>47</v>
      </c>
      <c r="D57" s="282"/>
      <c r="E57" s="282"/>
      <c r="F57" s="282"/>
      <c r="G57" s="283" t="s">
        <v>57</v>
      </c>
      <c r="H57" s="294"/>
      <c r="I57" s="281"/>
      <c r="J57" s="282"/>
      <c r="K57" s="285"/>
      <c r="L57" s="291"/>
      <c r="M57" s="292"/>
    </row>
    <row r="58" spans="1:13" s="251" customFormat="1" ht="15" customHeight="1">
      <c r="A58" s="317" t="s">
        <v>64</v>
      </c>
      <c r="B58" s="250"/>
      <c r="C58" s="250"/>
      <c r="D58" s="250"/>
      <c r="E58" s="250"/>
      <c r="F58" s="250"/>
      <c r="G58" s="250"/>
      <c r="H58" s="250"/>
      <c r="I58" s="250"/>
      <c r="J58" s="250"/>
      <c r="K58" s="316"/>
      <c r="L58" s="291"/>
      <c r="M58" s="292"/>
    </row>
    <row r="59" spans="1:13" s="251" customFormat="1" ht="15">
      <c r="A59" s="279"/>
      <c r="B59" s="293"/>
      <c r="C59" s="281" t="s">
        <v>21</v>
      </c>
      <c r="D59" s="282"/>
      <c r="E59" s="282"/>
      <c r="F59" s="282"/>
      <c r="G59" s="283" t="s">
        <v>57</v>
      </c>
      <c r="H59" s="294"/>
      <c r="I59" s="281"/>
      <c r="J59" s="282"/>
      <c r="K59" s="285"/>
      <c r="L59" s="291"/>
      <c r="M59" s="292"/>
    </row>
    <row r="60" spans="1:12" s="427" customFormat="1" ht="15">
      <c r="A60" s="176" t="s">
        <v>167</v>
      </c>
      <c r="B60" s="298"/>
      <c r="C60" s="287">
        <v>43203</v>
      </c>
      <c r="D60" s="165">
        <v>43206</v>
      </c>
      <c r="E60" s="165">
        <v>43208</v>
      </c>
      <c r="F60" s="437"/>
      <c r="G60" s="289">
        <v>32078789</v>
      </c>
      <c r="H60" s="57" t="s">
        <v>9</v>
      </c>
      <c r="I60" s="57" t="s">
        <v>168</v>
      </c>
      <c r="J60" s="57" t="s">
        <v>66</v>
      </c>
      <c r="K60" s="290"/>
      <c r="L60" s="291"/>
    </row>
    <row r="61" spans="1:13" s="251" customFormat="1" ht="13.5" customHeight="1">
      <c r="A61" s="279"/>
      <c r="B61" s="293"/>
      <c r="C61" s="281" t="s">
        <v>42</v>
      </c>
      <c r="D61" s="282"/>
      <c r="E61" s="282"/>
      <c r="F61" s="282"/>
      <c r="G61" s="283" t="s">
        <v>57</v>
      </c>
      <c r="H61" s="294"/>
      <c r="I61" s="281"/>
      <c r="J61" s="282"/>
      <c r="K61" s="285"/>
      <c r="L61" s="291"/>
      <c r="M61" s="292"/>
    </row>
    <row r="62" spans="1:13" s="251" customFormat="1" ht="15" customHeight="1">
      <c r="A62" s="317" t="s">
        <v>64</v>
      </c>
      <c r="B62" s="250"/>
      <c r="C62" s="299"/>
      <c r="D62" s="288"/>
      <c r="E62" s="288"/>
      <c r="F62" s="311"/>
      <c r="G62" s="427"/>
      <c r="H62" s="14"/>
      <c r="I62" s="310"/>
      <c r="J62" s="428"/>
      <c r="K62" s="316"/>
      <c r="L62" s="291"/>
      <c r="M62" s="292"/>
    </row>
    <row r="63" spans="1:13" s="251" customFormat="1" ht="15">
      <c r="A63" s="279"/>
      <c r="B63" s="293"/>
      <c r="C63" s="281" t="s">
        <v>49</v>
      </c>
      <c r="D63" s="282"/>
      <c r="E63" s="282"/>
      <c r="F63" s="282"/>
      <c r="G63" s="283" t="s">
        <v>57</v>
      </c>
      <c r="H63" s="294"/>
      <c r="I63" s="281"/>
      <c r="J63" s="282"/>
      <c r="K63" s="285"/>
      <c r="L63" s="291"/>
      <c r="M63" s="292"/>
    </row>
    <row r="64" spans="1:13" s="251" customFormat="1" ht="15" customHeight="1">
      <c r="A64" s="317" t="s">
        <v>64</v>
      </c>
      <c r="B64" s="250"/>
      <c r="C64" s="250"/>
      <c r="D64" s="250"/>
      <c r="E64" s="250"/>
      <c r="F64" s="250"/>
      <c r="G64" s="250"/>
      <c r="H64" s="250"/>
      <c r="I64" s="250"/>
      <c r="J64" s="250"/>
      <c r="K64" s="316"/>
      <c r="L64" s="291"/>
      <c r="M64" s="292"/>
    </row>
    <row r="65" spans="1:13" s="251" customFormat="1" ht="15">
      <c r="A65" s="279"/>
      <c r="B65" s="293"/>
      <c r="C65" s="281" t="s">
        <v>35</v>
      </c>
      <c r="D65" s="282"/>
      <c r="E65" s="282"/>
      <c r="F65" s="282"/>
      <c r="G65" s="283" t="s">
        <v>57</v>
      </c>
      <c r="H65" s="294"/>
      <c r="I65" s="281"/>
      <c r="J65" s="282"/>
      <c r="K65" s="285"/>
      <c r="L65" s="291"/>
      <c r="M65" s="292"/>
    </row>
    <row r="66" spans="1:13" s="251" customFormat="1" ht="15" customHeight="1">
      <c r="A66" s="317" t="s">
        <v>64</v>
      </c>
      <c r="B66" s="250"/>
      <c r="C66" s="250"/>
      <c r="D66" s="250"/>
      <c r="E66" s="250"/>
      <c r="F66" s="250"/>
      <c r="G66" s="250"/>
      <c r="H66" s="250"/>
      <c r="I66" s="250"/>
      <c r="J66" s="250"/>
      <c r="K66" s="316"/>
      <c r="L66" s="291"/>
      <c r="M66" s="292"/>
    </row>
    <row r="67" spans="1:13" s="251" customFormat="1" ht="15" customHeight="1">
      <c r="A67" s="279"/>
      <c r="B67" s="293"/>
      <c r="C67" s="281" t="s">
        <v>23</v>
      </c>
      <c r="D67" s="282"/>
      <c r="E67" s="282"/>
      <c r="F67" s="282"/>
      <c r="G67" s="283" t="s">
        <v>57</v>
      </c>
      <c r="H67" s="294"/>
      <c r="I67" s="183"/>
      <c r="J67" s="282"/>
      <c r="K67" s="285"/>
      <c r="L67" s="291"/>
      <c r="M67" s="292"/>
    </row>
    <row r="68" spans="1:13" s="251" customFormat="1" ht="15" customHeight="1">
      <c r="A68" s="317" t="s">
        <v>64</v>
      </c>
      <c r="B68" s="250"/>
      <c r="C68" s="299"/>
      <c r="D68" s="288"/>
      <c r="E68" s="288"/>
      <c r="F68" s="311"/>
      <c r="G68" s="311"/>
      <c r="H68" s="14"/>
      <c r="I68" s="310"/>
      <c r="J68" s="57"/>
      <c r="K68" s="316"/>
      <c r="L68" s="291"/>
      <c r="M68" s="292"/>
    </row>
    <row r="69" spans="1:13" s="251" customFormat="1" ht="15">
      <c r="A69" s="272"/>
      <c r="B69" s="355"/>
      <c r="C69" s="356"/>
      <c r="D69" s="357"/>
      <c r="E69" s="356"/>
      <c r="F69" s="311"/>
      <c r="G69" s="358"/>
      <c r="H69" s="349"/>
      <c r="I69" s="349"/>
      <c r="J69" s="310"/>
      <c r="K69" s="408"/>
      <c r="L69" s="291"/>
      <c r="M69" s="292"/>
    </row>
    <row r="70" spans="1:13" s="251" customFormat="1" ht="15">
      <c r="A70" s="300"/>
      <c r="B70" s="407"/>
      <c r="C70" s="409" t="s">
        <v>10</v>
      </c>
      <c r="D70" s="410"/>
      <c r="E70" s="410"/>
      <c r="F70" s="303">
        <f>SUM(F55:F69)</f>
        <v>0</v>
      </c>
      <c r="G70" s="304">
        <f>SUM(G55:G69)</f>
        <v>32078789</v>
      </c>
      <c r="H70" s="407"/>
      <c r="I70" s="407"/>
      <c r="J70" s="407"/>
      <c r="K70" s="408"/>
      <c r="L70" s="291"/>
      <c r="M70" s="292"/>
    </row>
    <row r="71" spans="1:13" s="251" customFormat="1" ht="15">
      <c r="A71" s="300"/>
      <c r="B71" s="407"/>
      <c r="C71" s="412"/>
      <c r="D71" s="412"/>
      <c r="E71" s="412"/>
      <c r="F71" s="413"/>
      <c r="G71" s="413"/>
      <c r="H71" s="407"/>
      <c r="I71" s="407"/>
      <c r="J71" s="407"/>
      <c r="K71" s="408"/>
      <c r="L71" s="291"/>
      <c r="M71" s="292"/>
    </row>
    <row r="72" spans="1:13" s="251" customFormat="1" ht="15">
      <c r="A72" s="300"/>
      <c r="B72" s="407"/>
      <c r="C72" s="412"/>
      <c r="D72" s="412"/>
      <c r="E72" s="412"/>
      <c r="F72" s="413"/>
      <c r="G72" s="413"/>
      <c r="H72" s="407"/>
      <c r="I72" s="407"/>
      <c r="J72" s="407"/>
      <c r="K72" s="408"/>
      <c r="L72" s="291"/>
      <c r="M72" s="292"/>
    </row>
    <row r="73" spans="1:13" s="251" customFormat="1" ht="15">
      <c r="A73" s="300"/>
      <c r="B73" s="198" t="s">
        <v>24</v>
      </c>
      <c r="C73" s="199" t="s">
        <v>10</v>
      </c>
      <c r="D73" s="200"/>
      <c r="E73" s="199"/>
      <c r="F73" s="199" t="e">
        <f>#REF!+#REF!+#REF!+F69+#REF!+#REF!</f>
        <v>#REF!</v>
      </c>
      <c r="G73" s="197">
        <f>SUM(G70,G51,G32,G26,G18,G13)</f>
        <v>393128789</v>
      </c>
      <c r="H73" s="407"/>
      <c r="I73" s="407"/>
      <c r="J73" s="407"/>
      <c r="K73" s="408"/>
      <c r="L73" s="291"/>
      <c r="M73" s="292"/>
    </row>
    <row r="74" spans="1:13" s="251" customFormat="1" ht="15">
      <c r="A74" s="415"/>
      <c r="B74" s="416"/>
      <c r="C74" s="417"/>
      <c r="D74" s="418"/>
      <c r="E74" s="417"/>
      <c r="F74" s="417"/>
      <c r="G74" s="419"/>
      <c r="H74" s="336"/>
      <c r="I74" s="336"/>
      <c r="J74" s="336"/>
      <c r="K74" s="420"/>
      <c r="L74" s="291"/>
      <c r="M74" s="292"/>
    </row>
    <row r="75" spans="1:11" ht="47.25">
      <c r="A75" s="230"/>
      <c r="B75" s="231"/>
      <c r="C75" s="232"/>
      <c r="D75" s="232"/>
      <c r="E75" s="232"/>
      <c r="F75" s="414"/>
      <c r="G75" s="224" t="str">
        <f>+C1</f>
        <v>Williams Brazil</v>
      </c>
      <c r="H75" s="233"/>
      <c r="I75" s="233"/>
      <c r="J75" s="414"/>
      <c r="K75" s="169"/>
    </row>
    <row r="76" spans="1:11" ht="25.5">
      <c r="A76" s="43"/>
      <c r="B76" s="19"/>
      <c r="C76" s="21"/>
      <c r="D76" s="21"/>
      <c r="E76" s="21"/>
      <c r="F76" s="128"/>
      <c r="G76" s="212" t="str">
        <f>+C2</f>
        <v>SUGAR LINE UP edition 11.04.2018</v>
      </c>
      <c r="H76" s="21"/>
      <c r="I76" s="21"/>
      <c r="J76" s="128"/>
      <c r="K76" s="41"/>
    </row>
    <row r="77" spans="1:11" ht="15">
      <c r="A77" s="43"/>
      <c r="B77" s="21"/>
      <c r="C77" s="21"/>
      <c r="D77" s="21"/>
      <c r="E77" s="21"/>
      <c r="F77" s="21"/>
      <c r="G77" s="21"/>
      <c r="H77" s="21"/>
      <c r="I77" s="21"/>
      <c r="J77" s="128"/>
      <c r="K77" s="211"/>
    </row>
    <row r="78" spans="1:11" ht="15">
      <c r="A78" s="43"/>
      <c r="B78" s="21"/>
      <c r="C78" s="21"/>
      <c r="D78" s="21"/>
      <c r="E78" s="21"/>
      <c r="F78" s="21"/>
      <c r="G78" s="21"/>
      <c r="H78" s="21"/>
      <c r="I78" s="21"/>
      <c r="J78" s="128"/>
      <c r="K78" s="44"/>
    </row>
    <row r="79" spans="1:11" ht="15">
      <c r="A79" s="43"/>
      <c r="B79" s="21"/>
      <c r="C79" s="21"/>
      <c r="D79" s="21"/>
      <c r="E79" s="21"/>
      <c r="F79" s="21"/>
      <c r="G79" s="21"/>
      <c r="H79" s="21"/>
      <c r="I79" s="21"/>
      <c r="J79" s="128"/>
      <c r="K79" s="44"/>
    </row>
    <row r="80" spans="1:11" s="61" customFormat="1" ht="15">
      <c r="A80" s="456" t="s">
        <v>25</v>
      </c>
      <c r="B80" s="457"/>
      <c r="C80" s="17"/>
      <c r="D80" s="17"/>
      <c r="E80" s="17"/>
      <c r="F80" s="17"/>
      <c r="G80" s="20"/>
      <c r="H80" s="20"/>
      <c r="I80" s="24"/>
      <c r="J80" s="128"/>
      <c r="K80" s="44"/>
    </row>
    <row r="81" spans="1:11" ht="15">
      <c r="A81" s="209" t="s">
        <v>45</v>
      </c>
      <c r="B81" s="98">
        <f>G13</f>
        <v>19000000</v>
      </c>
      <c r="C81" s="17"/>
      <c r="D81" s="17"/>
      <c r="E81" s="17"/>
      <c r="F81" s="17"/>
      <c r="G81" s="20"/>
      <c r="H81" s="20"/>
      <c r="I81" s="24"/>
      <c r="J81" s="128"/>
      <c r="K81" s="44"/>
    </row>
    <row r="82" spans="1:11" ht="15">
      <c r="A82" s="209" t="s">
        <v>46</v>
      </c>
      <c r="B82" s="98">
        <f>G26</f>
        <v>21550000</v>
      </c>
      <c r="C82" s="17"/>
      <c r="D82" s="17"/>
      <c r="E82" s="17"/>
      <c r="F82" s="17"/>
      <c r="G82" s="20"/>
      <c r="H82" s="20"/>
      <c r="I82" s="24"/>
      <c r="J82" s="128"/>
      <c r="K82" s="44"/>
    </row>
    <row r="83" spans="1:11" ht="15">
      <c r="A83" s="209" t="s">
        <v>12</v>
      </c>
      <c r="B83" s="98">
        <f>G51</f>
        <v>320500000</v>
      </c>
      <c r="C83" s="17"/>
      <c r="D83" s="17"/>
      <c r="E83" s="17"/>
      <c r="F83" s="17"/>
      <c r="G83" s="20"/>
      <c r="H83" s="20"/>
      <c r="I83" s="17"/>
      <c r="J83" s="128"/>
      <c r="K83" s="46"/>
    </row>
    <row r="84" spans="1:11" ht="15">
      <c r="A84" s="209" t="s">
        <v>41</v>
      </c>
      <c r="B84" s="98">
        <f>G70</f>
        <v>32078789</v>
      </c>
      <c r="C84" s="17"/>
      <c r="D84" s="17"/>
      <c r="E84" s="17"/>
      <c r="F84" s="17"/>
      <c r="G84" s="20"/>
      <c r="H84" s="20"/>
      <c r="I84" s="17"/>
      <c r="J84" s="128"/>
      <c r="K84" s="46"/>
    </row>
    <row r="85" spans="1:11" ht="15">
      <c r="A85" s="218" t="s">
        <v>26</v>
      </c>
      <c r="B85" s="207">
        <f>SUM(B81:B84)</f>
        <v>393128789</v>
      </c>
      <c r="C85" s="17"/>
      <c r="D85" s="17"/>
      <c r="E85" s="17"/>
      <c r="F85" s="17"/>
      <c r="G85" s="20"/>
      <c r="H85" s="20"/>
      <c r="I85" s="17"/>
      <c r="J85" s="128"/>
      <c r="K85" s="46"/>
    </row>
    <row r="86" spans="1:11" ht="15">
      <c r="A86" s="40"/>
      <c r="B86" s="128"/>
      <c r="C86" s="17"/>
      <c r="D86" s="17"/>
      <c r="E86" s="17"/>
      <c r="F86" s="17"/>
      <c r="G86" s="20"/>
      <c r="H86" s="20"/>
      <c r="I86" s="17"/>
      <c r="J86" s="128"/>
      <c r="K86" s="129"/>
    </row>
    <row r="87" spans="1:11" ht="15">
      <c r="A87" s="40"/>
      <c r="B87" s="53"/>
      <c r="C87" s="17"/>
      <c r="D87" s="17"/>
      <c r="E87" s="17"/>
      <c r="F87" s="17"/>
      <c r="G87" s="20"/>
      <c r="H87" s="20"/>
      <c r="I87" s="17"/>
      <c r="J87" s="128"/>
      <c r="K87" s="129"/>
    </row>
    <row r="88" spans="1:11" ht="15">
      <c r="A88" s="45"/>
      <c r="B88" s="25"/>
      <c r="C88" s="17"/>
      <c r="D88" s="17"/>
      <c r="E88" s="17"/>
      <c r="F88" s="17"/>
      <c r="G88" s="20"/>
      <c r="H88" s="20"/>
      <c r="I88" s="17"/>
      <c r="J88" s="128"/>
      <c r="K88" s="48"/>
    </row>
    <row r="89" spans="1:11" ht="15">
      <c r="A89" s="45"/>
      <c r="B89" s="26"/>
      <c r="C89" s="17"/>
      <c r="D89" s="17"/>
      <c r="E89" s="17"/>
      <c r="F89" s="17"/>
      <c r="G89" s="20"/>
      <c r="H89" s="20"/>
      <c r="I89" s="17"/>
      <c r="J89" s="128"/>
      <c r="K89" s="48"/>
    </row>
    <row r="90" spans="1:11" ht="15">
      <c r="A90" s="45"/>
      <c r="B90" s="26"/>
      <c r="C90" s="17"/>
      <c r="D90" s="17"/>
      <c r="E90" s="17"/>
      <c r="F90" s="17"/>
      <c r="G90" s="20"/>
      <c r="H90" s="20"/>
      <c r="I90" s="17"/>
      <c r="J90" s="128"/>
      <c r="K90" s="48"/>
    </row>
    <row r="91" spans="1:11" ht="15">
      <c r="A91" s="45"/>
      <c r="B91" s="26"/>
      <c r="C91" s="17"/>
      <c r="D91" s="17"/>
      <c r="E91" s="17"/>
      <c r="F91" s="17"/>
      <c r="G91" s="20"/>
      <c r="H91" s="20"/>
      <c r="I91" s="17"/>
      <c r="J91" s="128"/>
      <c r="K91" s="48"/>
    </row>
    <row r="92" spans="1:11" ht="15">
      <c r="A92" s="47"/>
      <c r="B92" s="35"/>
      <c r="C92" s="17"/>
      <c r="D92" s="17"/>
      <c r="E92" s="17"/>
      <c r="F92" s="17"/>
      <c r="G92" s="20"/>
      <c r="H92" s="20"/>
      <c r="I92" s="17"/>
      <c r="J92" s="128"/>
      <c r="K92" s="51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49"/>
      <c r="B95" s="91"/>
      <c r="C95" s="17"/>
      <c r="D95" s="17"/>
      <c r="E95" s="17"/>
      <c r="F95" s="17"/>
      <c r="G95" s="20"/>
      <c r="H95" s="20"/>
      <c r="I95" s="20"/>
      <c r="J95" s="128"/>
      <c r="K95" s="129"/>
    </row>
    <row r="96" spans="1:11" ht="15">
      <c r="A96" s="50"/>
      <c r="B96" s="28"/>
      <c r="C96" s="28"/>
      <c r="D96" s="28"/>
      <c r="E96" s="28"/>
      <c r="F96" s="28"/>
      <c r="G96" s="29"/>
      <c r="H96" s="28"/>
      <c r="I96" s="28"/>
      <c r="J96" s="128"/>
      <c r="K96" s="129"/>
    </row>
    <row r="97" spans="1:11" ht="15">
      <c r="A97" s="40"/>
      <c r="B97" s="128"/>
      <c r="C97" s="128"/>
      <c r="D97" s="128"/>
      <c r="E97" s="128"/>
      <c r="F97" s="128"/>
      <c r="G97" s="128"/>
      <c r="H97" s="128"/>
      <c r="I97" s="128"/>
      <c r="J97" s="128"/>
      <c r="K97" s="129"/>
    </row>
    <row r="98" spans="1:11" ht="15">
      <c r="A98" s="40"/>
      <c r="B98" s="128"/>
      <c r="C98" s="128"/>
      <c r="D98" s="128"/>
      <c r="E98" s="128"/>
      <c r="F98" s="128"/>
      <c r="G98" s="128"/>
      <c r="H98" s="128"/>
      <c r="I98" s="128"/>
      <c r="J98" s="128"/>
      <c r="K98" s="129"/>
    </row>
    <row r="99" spans="1:11" ht="15">
      <c r="A99" s="40"/>
      <c r="B99" s="128"/>
      <c r="C99" s="128"/>
      <c r="D99" s="128"/>
      <c r="E99" s="128"/>
      <c r="F99" s="128"/>
      <c r="G99" s="128"/>
      <c r="H99" s="128"/>
      <c r="I99" s="128"/>
      <c r="J99" s="128"/>
      <c r="K99" s="129"/>
    </row>
    <row r="100" spans="1:11" ht="15">
      <c r="A100" s="40"/>
      <c r="B100" s="128"/>
      <c r="C100" s="128"/>
      <c r="D100" s="128"/>
      <c r="E100" s="128"/>
      <c r="F100" s="128"/>
      <c r="G100" s="128"/>
      <c r="H100" s="128"/>
      <c r="I100" s="128"/>
      <c r="J100" s="128"/>
      <c r="K100" s="129"/>
    </row>
    <row r="101" spans="1:11" ht="15">
      <c r="A101" s="63" t="s">
        <v>62</v>
      </c>
      <c r="B101" s="78"/>
      <c r="C101" s="79"/>
      <c r="D101" s="79"/>
      <c r="E101" s="79"/>
      <c r="F101" s="80"/>
      <c r="G101" s="81"/>
      <c r="H101" s="81"/>
      <c r="I101" s="79"/>
      <c r="J101" s="214"/>
      <c r="K101" s="82" t="s">
        <v>62</v>
      </c>
    </row>
  </sheetData>
  <sheetProtection password="F66E" sheet="1"/>
  <mergeCells count="4">
    <mergeCell ref="A80:B80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2" max="10" man="1"/>
    <brk id="7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9"/>
  <sheetViews>
    <sheetView showGridLines="0" zoomScalePageLayoutView="0" workbookViewId="0" topLeftCell="A1">
      <selection activeCell="B78" sqref="B78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8" t="str">
        <f>+BULK!C1</f>
        <v>Williams Brazil</v>
      </c>
      <c r="D1" s="458"/>
      <c r="E1" s="458"/>
      <c r="F1" s="458"/>
      <c r="G1" s="458"/>
      <c r="H1" s="458"/>
      <c r="I1" s="458"/>
      <c r="J1" s="458"/>
      <c r="K1" s="458"/>
      <c r="L1" s="459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60" t="s">
        <v>27</v>
      </c>
      <c r="D2" s="460"/>
      <c r="E2" s="460"/>
      <c r="F2" s="460"/>
      <c r="G2" s="460"/>
      <c r="H2" s="460"/>
      <c r="I2" s="460"/>
      <c r="J2" s="460"/>
      <c r="K2" s="460"/>
      <c r="L2" s="461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62" t="s">
        <v>164</v>
      </c>
      <c r="D3" s="462"/>
      <c r="E3" s="462"/>
      <c r="F3" s="462"/>
      <c r="G3" s="462"/>
      <c r="H3" s="462"/>
      <c r="I3" s="462"/>
      <c r="J3" s="462"/>
      <c r="K3" s="462"/>
      <c r="L3" s="46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64" t="s">
        <v>84</v>
      </c>
      <c r="D4" s="464"/>
      <c r="E4" s="464"/>
      <c r="F4" s="464"/>
      <c r="G4" s="464"/>
      <c r="H4" s="464"/>
      <c r="I4" s="464"/>
      <c r="J4" s="464"/>
      <c r="K4" s="464"/>
      <c r="L4" s="46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89" t="s">
        <v>92</v>
      </c>
      <c r="B11" s="286"/>
      <c r="C11" s="287">
        <v>43156</v>
      </c>
      <c r="D11" s="287">
        <v>43156</v>
      </c>
      <c r="E11" s="287" t="s">
        <v>111</v>
      </c>
      <c r="F11" s="250"/>
      <c r="G11" s="289">
        <v>20139000</v>
      </c>
      <c r="H11" s="57" t="s">
        <v>9</v>
      </c>
      <c r="I11" s="57" t="s">
        <v>86</v>
      </c>
      <c r="K11" s="128"/>
      <c r="L11" s="111" t="s">
        <v>15</v>
      </c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92</v>
      </c>
      <c r="B22" s="286"/>
      <c r="C22" s="287">
        <v>43159</v>
      </c>
      <c r="D22" s="287">
        <v>43159</v>
      </c>
      <c r="E22" s="287">
        <v>43162</v>
      </c>
      <c r="F22" s="250"/>
      <c r="G22" s="289">
        <v>15000000</v>
      </c>
      <c r="H22" s="57" t="s">
        <v>9</v>
      </c>
      <c r="I22" s="57" t="s">
        <v>86</v>
      </c>
      <c r="K22" s="128"/>
      <c r="L22" s="111" t="s">
        <v>15</v>
      </c>
      <c r="M22" s="292"/>
    </row>
    <row r="23" spans="1:13" s="61" customFormat="1" ht="15.75" customHeight="1">
      <c r="A23" s="89" t="s">
        <v>102</v>
      </c>
      <c r="B23" s="286"/>
      <c r="C23" s="287">
        <v>43161</v>
      </c>
      <c r="D23" s="287">
        <v>43165</v>
      </c>
      <c r="E23" s="287">
        <v>43168</v>
      </c>
      <c r="F23" s="250"/>
      <c r="G23" s="289">
        <v>33000000</v>
      </c>
      <c r="H23" s="57" t="s">
        <v>9</v>
      </c>
      <c r="I23" s="57" t="s">
        <v>79</v>
      </c>
      <c r="K23" s="128"/>
      <c r="L23" s="111" t="s">
        <v>15</v>
      </c>
      <c r="M23" s="292"/>
    </row>
    <row r="24" spans="1:13" s="61" customFormat="1" ht="15.75" customHeight="1">
      <c r="A24" s="89" t="s">
        <v>120</v>
      </c>
      <c r="B24" s="286"/>
      <c r="C24" s="287">
        <v>43166</v>
      </c>
      <c r="D24" s="287">
        <v>43168</v>
      </c>
      <c r="E24" s="287">
        <v>43171</v>
      </c>
      <c r="F24" s="250"/>
      <c r="G24" s="289">
        <v>30700000</v>
      </c>
      <c r="H24" s="57" t="s">
        <v>9</v>
      </c>
      <c r="I24" s="57" t="s">
        <v>119</v>
      </c>
      <c r="K24" s="128"/>
      <c r="L24" s="111" t="s">
        <v>87</v>
      </c>
      <c r="M24" s="292"/>
    </row>
    <row r="25" spans="1:13" s="61" customFormat="1" ht="15.75" customHeight="1">
      <c r="A25" s="89" t="s">
        <v>121</v>
      </c>
      <c r="B25" s="286"/>
      <c r="C25" s="287">
        <v>43170</v>
      </c>
      <c r="D25" s="287">
        <v>43172</v>
      </c>
      <c r="E25" s="287">
        <v>43175</v>
      </c>
      <c r="F25" s="250"/>
      <c r="G25" s="289">
        <v>25000000</v>
      </c>
      <c r="H25" s="57" t="s">
        <v>9</v>
      </c>
      <c r="I25" s="57" t="s">
        <v>82</v>
      </c>
      <c r="K25" s="128"/>
      <c r="L25" s="111" t="s">
        <v>15</v>
      </c>
      <c r="M25" s="292"/>
    </row>
    <row r="26" spans="1:13" s="61" customFormat="1" ht="15.75" customHeight="1">
      <c r="A26" s="89" t="s">
        <v>127</v>
      </c>
      <c r="B26" s="286"/>
      <c r="C26" s="287">
        <v>43171</v>
      </c>
      <c r="D26" s="287">
        <v>43175</v>
      </c>
      <c r="E26" s="287">
        <v>43177</v>
      </c>
      <c r="F26" s="250"/>
      <c r="G26" s="289">
        <v>25000000</v>
      </c>
      <c r="H26" s="57" t="s">
        <v>9</v>
      </c>
      <c r="I26" s="57" t="s">
        <v>11</v>
      </c>
      <c r="K26" s="128"/>
      <c r="L26" s="111" t="s">
        <v>85</v>
      </c>
      <c r="M26" s="292"/>
    </row>
    <row r="27" spans="1:13" s="61" customFormat="1" ht="15.75" customHeight="1">
      <c r="A27" s="89" t="s">
        <v>128</v>
      </c>
      <c r="B27" s="286"/>
      <c r="C27" s="287">
        <v>43173</v>
      </c>
      <c r="D27" s="287">
        <v>43179</v>
      </c>
      <c r="E27" s="287">
        <v>43182</v>
      </c>
      <c r="F27" s="250"/>
      <c r="G27" s="289">
        <v>25000000</v>
      </c>
      <c r="H27" s="57" t="s">
        <v>9</v>
      </c>
      <c r="I27" s="57" t="s">
        <v>129</v>
      </c>
      <c r="K27" s="128"/>
      <c r="L27" s="111" t="s">
        <v>15</v>
      </c>
      <c r="M27" s="292"/>
    </row>
    <row r="28" spans="1:13" s="61" customFormat="1" ht="15.75" customHeight="1">
      <c r="A28" s="89" t="s">
        <v>103</v>
      </c>
      <c r="B28" s="286"/>
      <c r="C28" s="287">
        <v>43176</v>
      </c>
      <c r="D28" s="287">
        <v>43182</v>
      </c>
      <c r="E28" s="287">
        <v>43185</v>
      </c>
      <c r="F28" s="250"/>
      <c r="G28" s="289">
        <v>29500000</v>
      </c>
      <c r="H28" s="57" t="s">
        <v>9</v>
      </c>
      <c r="I28" s="57" t="s">
        <v>86</v>
      </c>
      <c r="K28" s="128"/>
      <c r="L28" s="111" t="s">
        <v>104</v>
      </c>
      <c r="M28" s="292"/>
    </row>
    <row r="29" spans="1:24" s="16" customFormat="1" ht="15.75" customHeight="1">
      <c r="A29" s="188"/>
      <c r="B29" s="189"/>
      <c r="C29" s="183" t="s">
        <v>33</v>
      </c>
      <c r="D29" s="282"/>
      <c r="E29" s="282"/>
      <c r="F29" s="282"/>
      <c r="G29" s="185"/>
      <c r="H29" s="186"/>
      <c r="I29" s="183"/>
      <c r="J29" s="282"/>
      <c r="K29" s="282"/>
      <c r="L29" s="28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6" customFormat="1" ht="15" customHeight="1">
      <c r="A30" s="141" t="s">
        <v>64</v>
      </c>
      <c r="B30" s="109"/>
      <c r="C30" s="160"/>
      <c r="D30" s="160"/>
      <c r="E30" s="160"/>
      <c r="F30" s="98"/>
      <c r="G30" s="130"/>
      <c r="H30" s="57"/>
      <c r="I30" s="57"/>
      <c r="K30" s="305"/>
      <c r="L30" s="2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6" customFormat="1" ht="15" customHeight="1">
      <c r="A31" s="89"/>
      <c r="B31" s="109"/>
      <c r="C31" s="160"/>
      <c r="D31" s="160"/>
      <c r="E31" s="160"/>
      <c r="F31" s="98"/>
      <c r="G31" s="130"/>
      <c r="H31" s="57"/>
      <c r="I31" s="57"/>
      <c r="K31" s="305"/>
      <c r="L31" s="1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customHeight="1">
      <c r="A32" s="89"/>
      <c r="B32" s="305"/>
      <c r="C32" s="139"/>
      <c r="D32" s="310"/>
      <c r="E32" s="57"/>
      <c r="F32" s="305"/>
      <c r="G32" s="325"/>
      <c r="H32" s="94"/>
      <c r="I32" s="94"/>
      <c r="J32" s="305"/>
      <c r="K32" s="305"/>
      <c r="L32" s="10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61" customFormat="1" ht="15" customHeight="1">
      <c r="A33" s="89"/>
      <c r="B33" s="187" t="s">
        <v>48</v>
      </c>
      <c r="C33" s="274"/>
      <c r="D33" s="246"/>
      <c r="E33" s="246"/>
      <c r="F33" s="246"/>
      <c r="G33" s="246"/>
      <c r="H33" s="86"/>
      <c r="I33" s="86"/>
      <c r="J33" s="246"/>
      <c r="K33" s="176"/>
      <c r="L33" s="20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61" customFormat="1" ht="15" customHeight="1">
      <c r="A34" s="188"/>
      <c r="B34" s="182"/>
      <c r="C34" s="183" t="s">
        <v>50</v>
      </c>
      <c r="D34" s="282"/>
      <c r="E34" s="282"/>
      <c r="F34" s="282"/>
      <c r="G34" s="185"/>
      <c r="H34" s="186"/>
      <c r="I34" s="183"/>
      <c r="J34" s="282"/>
      <c r="K34" s="205"/>
      <c r="L34" s="20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12" s="33" customFormat="1" ht="15" customHeight="1">
      <c r="A35" s="141" t="s">
        <v>64</v>
      </c>
      <c r="B35" s="128"/>
      <c r="C35" s="128"/>
      <c r="D35" s="128"/>
      <c r="E35" s="90"/>
      <c r="F35" s="128"/>
      <c r="G35" s="128"/>
      <c r="H35" s="128"/>
      <c r="I35" s="128"/>
      <c r="J35" s="128"/>
      <c r="K35" s="128"/>
      <c r="L35" s="137"/>
    </row>
    <row r="36" spans="1:24" ht="15" customHeight="1">
      <c r="A36" s="89"/>
      <c r="B36" s="246"/>
      <c r="C36" s="246"/>
      <c r="D36" s="246"/>
      <c r="E36" s="96"/>
      <c r="F36" s="246"/>
      <c r="G36" s="246"/>
      <c r="H36" s="246"/>
      <c r="I36" s="246"/>
      <c r="J36" s="246"/>
      <c r="K36" s="246"/>
      <c r="L36" s="127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31" customFormat="1" ht="15" customHeight="1">
      <c r="A37" s="89"/>
      <c r="B37" s="187" t="s">
        <v>12</v>
      </c>
      <c r="C37" s="274"/>
      <c r="D37" s="246"/>
      <c r="E37" s="246"/>
      <c r="F37" s="246"/>
      <c r="G37" s="246"/>
      <c r="H37" s="86"/>
      <c r="I37" s="86"/>
      <c r="J37" s="246"/>
      <c r="K37" s="176"/>
      <c r="L37" s="20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31" customFormat="1" ht="15" customHeight="1">
      <c r="A38" s="188"/>
      <c r="B38" s="182"/>
      <c r="C38" s="183" t="s">
        <v>34</v>
      </c>
      <c r="D38" s="282"/>
      <c r="E38" s="282"/>
      <c r="F38" s="282"/>
      <c r="G38" s="185"/>
      <c r="H38" s="186"/>
      <c r="I38" s="183"/>
      <c r="J38" s="282"/>
      <c r="K38" s="205"/>
      <c r="L38" s="204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spans="1:12" s="61" customFormat="1" ht="15">
      <c r="A39" s="89" t="s">
        <v>94</v>
      </c>
      <c r="B39" s="286"/>
      <c r="C39" s="287">
        <v>43157</v>
      </c>
      <c r="D39" s="287">
        <v>43158</v>
      </c>
      <c r="E39" s="287">
        <v>43160</v>
      </c>
      <c r="F39" s="250"/>
      <c r="G39" s="289">
        <v>40000000</v>
      </c>
      <c r="H39" s="57" t="s">
        <v>9</v>
      </c>
      <c r="I39" s="57" t="s">
        <v>80</v>
      </c>
      <c r="L39" s="111" t="s">
        <v>108</v>
      </c>
    </row>
    <row r="40" spans="1:12" s="61" customFormat="1" ht="15">
      <c r="A40" s="89" t="s">
        <v>93</v>
      </c>
      <c r="B40" s="286"/>
      <c r="C40" s="287">
        <v>43157</v>
      </c>
      <c r="D40" s="287">
        <v>43160</v>
      </c>
      <c r="E40" s="287">
        <v>43161</v>
      </c>
      <c r="F40" s="250"/>
      <c r="G40" s="289">
        <v>47250000</v>
      </c>
      <c r="H40" s="57" t="s">
        <v>9</v>
      </c>
      <c r="I40" s="57" t="s">
        <v>98</v>
      </c>
      <c r="L40" s="111" t="s">
        <v>88</v>
      </c>
    </row>
    <row r="41" spans="1:12" s="61" customFormat="1" ht="15">
      <c r="A41" s="89" t="s">
        <v>95</v>
      </c>
      <c r="B41" s="286"/>
      <c r="C41" s="287">
        <v>43157</v>
      </c>
      <c r="D41" s="287">
        <v>43162</v>
      </c>
      <c r="E41" s="287">
        <v>43163</v>
      </c>
      <c r="F41" s="250"/>
      <c r="G41" s="289">
        <v>46600000</v>
      </c>
      <c r="H41" s="57" t="s">
        <v>9</v>
      </c>
      <c r="I41" s="57" t="s">
        <v>97</v>
      </c>
      <c r="L41" s="111" t="s">
        <v>77</v>
      </c>
    </row>
    <row r="42" spans="1:12" s="61" customFormat="1" ht="15">
      <c r="A42" s="89" t="s">
        <v>96</v>
      </c>
      <c r="B42" s="286"/>
      <c r="C42" s="287">
        <v>43163</v>
      </c>
      <c r="D42" s="287">
        <v>43171</v>
      </c>
      <c r="E42" s="287">
        <v>43173</v>
      </c>
      <c r="F42" s="250"/>
      <c r="G42" s="289">
        <v>41500000</v>
      </c>
      <c r="H42" s="57" t="s">
        <v>9</v>
      </c>
      <c r="I42" s="57" t="s">
        <v>126</v>
      </c>
      <c r="L42" s="111" t="s">
        <v>66</v>
      </c>
    </row>
    <row r="43" spans="1:12" s="61" customFormat="1" ht="15">
      <c r="A43" s="89" t="s">
        <v>114</v>
      </c>
      <c r="B43" s="286"/>
      <c r="C43" s="287">
        <v>43169</v>
      </c>
      <c r="D43" s="287">
        <v>43173</v>
      </c>
      <c r="E43" s="287">
        <v>43174</v>
      </c>
      <c r="F43" s="250"/>
      <c r="G43" s="289">
        <v>37500000</v>
      </c>
      <c r="H43" s="57" t="s">
        <v>9</v>
      </c>
      <c r="I43" s="57" t="s">
        <v>11</v>
      </c>
      <c r="L43" s="111" t="s">
        <v>85</v>
      </c>
    </row>
    <row r="44" spans="1:12" s="61" customFormat="1" ht="15">
      <c r="A44" s="89" t="s">
        <v>113</v>
      </c>
      <c r="B44" s="286"/>
      <c r="C44" s="287">
        <v>43169</v>
      </c>
      <c r="D44" s="287">
        <v>43174</v>
      </c>
      <c r="E44" s="287">
        <v>43176</v>
      </c>
      <c r="F44" s="250"/>
      <c r="G44" s="289">
        <v>47950000</v>
      </c>
      <c r="H44" s="57" t="s">
        <v>9</v>
      </c>
      <c r="I44" s="57" t="s">
        <v>132</v>
      </c>
      <c r="L44" s="111" t="s">
        <v>66</v>
      </c>
    </row>
    <row r="45" spans="1:12" s="61" customFormat="1" ht="15">
      <c r="A45" s="89" t="s">
        <v>115</v>
      </c>
      <c r="B45" s="286"/>
      <c r="C45" s="287">
        <v>43163</v>
      </c>
      <c r="D45" s="287">
        <v>43176</v>
      </c>
      <c r="E45" s="287">
        <v>43177</v>
      </c>
      <c r="F45" s="250"/>
      <c r="G45" s="289">
        <v>42500000</v>
      </c>
      <c r="H45" s="57" t="s">
        <v>9</v>
      </c>
      <c r="I45" s="57" t="s">
        <v>126</v>
      </c>
      <c r="L45" s="111" t="s">
        <v>66</v>
      </c>
    </row>
    <row r="46" spans="1:12" s="61" customFormat="1" ht="15">
      <c r="A46" s="89" t="s">
        <v>130</v>
      </c>
      <c r="B46" s="286"/>
      <c r="C46" s="287">
        <v>43176</v>
      </c>
      <c r="D46" s="287">
        <v>43182</v>
      </c>
      <c r="E46" s="287">
        <v>43184</v>
      </c>
      <c r="F46" s="250"/>
      <c r="G46" s="289">
        <v>25000000</v>
      </c>
      <c r="H46" s="57" t="s">
        <v>9</v>
      </c>
      <c r="I46" s="57" t="s">
        <v>138</v>
      </c>
      <c r="L46" s="111" t="s">
        <v>76</v>
      </c>
    </row>
    <row r="47" spans="1:12" s="61" customFormat="1" ht="15">
      <c r="A47" s="89" t="s">
        <v>139</v>
      </c>
      <c r="B47" s="286"/>
      <c r="C47" s="287">
        <v>43183</v>
      </c>
      <c r="D47" s="287">
        <v>43184</v>
      </c>
      <c r="E47" s="287">
        <v>43184</v>
      </c>
      <c r="F47" s="250"/>
      <c r="G47" s="289">
        <v>16000000</v>
      </c>
      <c r="H47" s="57" t="s">
        <v>9</v>
      </c>
      <c r="I47" s="57" t="s">
        <v>83</v>
      </c>
      <c r="L47" s="111" t="s">
        <v>66</v>
      </c>
    </row>
    <row r="48" spans="1:12" s="61" customFormat="1" ht="15">
      <c r="A48" s="89" t="s">
        <v>140</v>
      </c>
      <c r="B48" s="286"/>
      <c r="C48" s="287">
        <v>43184</v>
      </c>
      <c r="D48" s="287">
        <v>43189</v>
      </c>
      <c r="E48" s="287">
        <v>43191</v>
      </c>
      <c r="F48" s="250"/>
      <c r="G48" s="289">
        <v>42900000</v>
      </c>
      <c r="H48" s="57" t="s">
        <v>9</v>
      </c>
      <c r="I48" s="57" t="s">
        <v>150</v>
      </c>
      <c r="L48" s="111" t="s">
        <v>66</v>
      </c>
    </row>
    <row r="49" spans="1:12" s="61" customFormat="1" ht="15">
      <c r="A49" s="89" t="s">
        <v>169</v>
      </c>
      <c r="B49" s="286"/>
      <c r="C49" s="287">
        <v>43196</v>
      </c>
      <c r="D49" s="287">
        <v>43200</v>
      </c>
      <c r="E49" s="287">
        <v>43201</v>
      </c>
      <c r="F49" s="250"/>
      <c r="G49" s="289">
        <v>46600000</v>
      </c>
      <c r="H49" s="57" t="s">
        <v>9</v>
      </c>
      <c r="I49" s="57" t="s">
        <v>171</v>
      </c>
      <c r="L49" s="111" t="s">
        <v>66</v>
      </c>
    </row>
    <row r="50" spans="1:24" s="60" customFormat="1" ht="12.75" customHeight="1">
      <c r="A50" s="188"/>
      <c r="B50" s="189"/>
      <c r="C50" s="183" t="s">
        <v>43</v>
      </c>
      <c r="D50" s="282"/>
      <c r="E50" s="282"/>
      <c r="F50" s="282"/>
      <c r="G50" s="185"/>
      <c r="H50" s="186"/>
      <c r="I50" s="183"/>
      <c r="J50" s="282"/>
      <c r="K50" s="282"/>
      <c r="L50" s="28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</row>
    <row r="51" spans="1:13" s="61" customFormat="1" ht="15.75" customHeight="1">
      <c r="A51" s="89" t="s">
        <v>101</v>
      </c>
      <c r="B51" s="286"/>
      <c r="C51" s="287">
        <v>43156</v>
      </c>
      <c r="D51" s="287">
        <v>43158</v>
      </c>
      <c r="E51" s="287">
        <v>43160</v>
      </c>
      <c r="F51" s="250"/>
      <c r="G51" s="289">
        <v>60750000</v>
      </c>
      <c r="H51" s="57" t="s">
        <v>9</v>
      </c>
      <c r="I51" s="57" t="s">
        <v>83</v>
      </c>
      <c r="K51" s="128"/>
      <c r="L51" s="111" t="s">
        <v>15</v>
      </c>
      <c r="M51" s="292"/>
    </row>
    <row r="52" spans="1:13" s="61" customFormat="1" ht="15.75" customHeight="1">
      <c r="A52" s="89" t="s">
        <v>99</v>
      </c>
      <c r="B52" s="286"/>
      <c r="C52" s="287">
        <v>43153</v>
      </c>
      <c r="D52" s="287">
        <v>43160</v>
      </c>
      <c r="E52" s="287">
        <v>43161</v>
      </c>
      <c r="F52" s="250"/>
      <c r="G52" s="289">
        <v>52250000</v>
      </c>
      <c r="H52" s="57" t="s">
        <v>9</v>
      </c>
      <c r="I52" s="57" t="s">
        <v>11</v>
      </c>
      <c r="K52" s="128"/>
      <c r="L52" s="111" t="s">
        <v>67</v>
      </c>
      <c r="M52" s="292"/>
    </row>
    <row r="53" spans="1:13" s="61" customFormat="1" ht="15.75" customHeight="1">
      <c r="A53" s="89" t="s">
        <v>100</v>
      </c>
      <c r="B53" s="286"/>
      <c r="C53" s="287">
        <v>43156</v>
      </c>
      <c r="D53" s="287">
        <v>43160</v>
      </c>
      <c r="E53" s="287">
        <v>43161</v>
      </c>
      <c r="F53" s="250"/>
      <c r="G53" s="289">
        <v>33000000</v>
      </c>
      <c r="H53" s="57" t="s">
        <v>9</v>
      </c>
      <c r="I53" s="57" t="s">
        <v>109</v>
      </c>
      <c r="K53" s="128"/>
      <c r="L53" s="111" t="s">
        <v>15</v>
      </c>
      <c r="M53" s="292"/>
    </row>
    <row r="54" spans="1:13" s="61" customFormat="1" ht="15.75" customHeight="1">
      <c r="A54" s="89" t="s">
        <v>122</v>
      </c>
      <c r="B54" s="286"/>
      <c r="C54" s="287">
        <v>43158</v>
      </c>
      <c r="D54" s="287">
        <v>43162</v>
      </c>
      <c r="E54" s="287">
        <v>43165</v>
      </c>
      <c r="F54" s="250"/>
      <c r="G54" s="289">
        <v>46115000</v>
      </c>
      <c r="H54" s="57" t="s">
        <v>9</v>
      </c>
      <c r="I54" s="57" t="s">
        <v>11</v>
      </c>
      <c r="K54" s="128"/>
      <c r="L54" s="111" t="s">
        <v>67</v>
      </c>
      <c r="M54" s="292"/>
    </row>
    <row r="55" spans="1:13" s="61" customFormat="1" ht="15.75" customHeight="1">
      <c r="A55" s="89" t="s">
        <v>134</v>
      </c>
      <c r="B55" s="286"/>
      <c r="C55" s="287">
        <v>43158</v>
      </c>
      <c r="D55" s="287">
        <v>43165</v>
      </c>
      <c r="E55" s="287">
        <v>43168</v>
      </c>
      <c r="F55" s="250"/>
      <c r="G55" s="289">
        <v>34000000</v>
      </c>
      <c r="H55" s="57" t="s">
        <v>9</v>
      </c>
      <c r="I55" s="57" t="s">
        <v>116</v>
      </c>
      <c r="K55" s="128"/>
      <c r="L55" s="111" t="s">
        <v>15</v>
      </c>
      <c r="M55" s="292"/>
    </row>
    <row r="56" spans="1:13" s="61" customFormat="1" ht="15.75" customHeight="1">
      <c r="A56" s="89" t="s">
        <v>91</v>
      </c>
      <c r="B56" s="286"/>
      <c r="C56" s="287">
        <v>43165</v>
      </c>
      <c r="D56" s="287">
        <v>43168</v>
      </c>
      <c r="E56" s="287">
        <v>43170</v>
      </c>
      <c r="F56" s="250"/>
      <c r="G56" s="289">
        <v>53800000</v>
      </c>
      <c r="H56" s="57" t="s">
        <v>9</v>
      </c>
      <c r="I56" s="57" t="s">
        <v>11</v>
      </c>
      <c r="K56" s="128"/>
      <c r="L56" s="111" t="s">
        <v>67</v>
      </c>
      <c r="M56" s="292"/>
    </row>
    <row r="57" spans="1:13" s="61" customFormat="1" ht="15.75" customHeight="1">
      <c r="A57" s="89" t="s">
        <v>133</v>
      </c>
      <c r="B57" s="286"/>
      <c r="C57" s="287">
        <v>43166</v>
      </c>
      <c r="D57" s="287">
        <v>43170</v>
      </c>
      <c r="E57" s="287">
        <v>43173</v>
      </c>
      <c r="F57" s="250"/>
      <c r="G57" s="289">
        <v>46500000</v>
      </c>
      <c r="H57" s="57" t="s">
        <v>9</v>
      </c>
      <c r="I57" s="57" t="s">
        <v>97</v>
      </c>
      <c r="K57" s="128"/>
      <c r="L57" s="111" t="s">
        <v>77</v>
      </c>
      <c r="M57" s="292"/>
    </row>
    <row r="58" spans="1:13" s="61" customFormat="1" ht="15.75" customHeight="1">
      <c r="A58" s="89" t="s">
        <v>117</v>
      </c>
      <c r="B58" s="286"/>
      <c r="C58" s="287">
        <v>43168</v>
      </c>
      <c r="D58" s="287">
        <v>43170</v>
      </c>
      <c r="E58" s="287">
        <v>43173</v>
      </c>
      <c r="F58" s="250"/>
      <c r="G58" s="289">
        <v>52250000</v>
      </c>
      <c r="H58" s="57" t="s">
        <v>9</v>
      </c>
      <c r="I58" s="57" t="s">
        <v>11</v>
      </c>
      <c r="K58" s="128"/>
      <c r="L58" s="111" t="s">
        <v>67</v>
      </c>
      <c r="M58" s="292"/>
    </row>
    <row r="59" spans="1:13" s="61" customFormat="1" ht="15.75" customHeight="1">
      <c r="A59" s="89" t="s">
        <v>123</v>
      </c>
      <c r="B59" s="286"/>
      <c r="C59" s="287">
        <v>43175</v>
      </c>
      <c r="D59" s="287">
        <v>43176</v>
      </c>
      <c r="E59" s="287">
        <v>43177</v>
      </c>
      <c r="F59" s="250"/>
      <c r="G59" s="289">
        <v>33000000</v>
      </c>
      <c r="H59" s="57" t="s">
        <v>9</v>
      </c>
      <c r="I59" s="57" t="s">
        <v>11</v>
      </c>
      <c r="K59" s="128"/>
      <c r="L59" s="111" t="s">
        <v>67</v>
      </c>
      <c r="M59" s="292"/>
    </row>
    <row r="60" spans="1:13" s="61" customFormat="1" ht="15.75" customHeight="1">
      <c r="A60" s="89" t="s">
        <v>142</v>
      </c>
      <c r="B60" s="286"/>
      <c r="C60" s="287">
        <v>43180</v>
      </c>
      <c r="D60" s="287">
        <v>43180</v>
      </c>
      <c r="E60" s="287">
        <v>43182</v>
      </c>
      <c r="F60" s="250"/>
      <c r="G60" s="289">
        <v>32000000</v>
      </c>
      <c r="H60" s="57" t="s">
        <v>9</v>
      </c>
      <c r="I60" s="57" t="s">
        <v>151</v>
      </c>
      <c r="K60" s="128"/>
      <c r="L60" s="111" t="s">
        <v>15</v>
      </c>
      <c r="M60" s="292"/>
    </row>
    <row r="61" spans="1:13" s="61" customFormat="1" ht="15.75" customHeight="1">
      <c r="A61" s="89" t="s">
        <v>135</v>
      </c>
      <c r="B61" s="286"/>
      <c r="C61" s="287">
        <v>43183</v>
      </c>
      <c r="D61" s="287">
        <v>43183</v>
      </c>
      <c r="E61" s="287">
        <v>43184</v>
      </c>
      <c r="F61" s="250"/>
      <c r="G61" s="289">
        <v>30545000</v>
      </c>
      <c r="H61" s="57" t="s">
        <v>9</v>
      </c>
      <c r="I61" s="57" t="s">
        <v>11</v>
      </c>
      <c r="K61" s="128"/>
      <c r="L61" s="111" t="s">
        <v>67</v>
      </c>
      <c r="M61" s="292"/>
    </row>
    <row r="62" spans="1:13" s="61" customFormat="1" ht="15.75" customHeight="1">
      <c r="A62" s="89" t="s">
        <v>143</v>
      </c>
      <c r="B62" s="286"/>
      <c r="C62" s="287">
        <v>43184</v>
      </c>
      <c r="D62" s="287">
        <v>43186</v>
      </c>
      <c r="E62" s="287">
        <v>43187</v>
      </c>
      <c r="F62" s="250"/>
      <c r="G62" s="289">
        <v>33000000</v>
      </c>
      <c r="H62" s="57" t="s">
        <v>9</v>
      </c>
      <c r="I62" s="57" t="s">
        <v>11</v>
      </c>
      <c r="K62" s="128"/>
      <c r="L62" s="111" t="s">
        <v>15</v>
      </c>
      <c r="M62" s="292"/>
    </row>
    <row r="63" spans="1:13" s="61" customFormat="1" ht="15.75" customHeight="1">
      <c r="A63" s="89" t="s">
        <v>152</v>
      </c>
      <c r="B63" s="286"/>
      <c r="C63" s="287">
        <v>43186</v>
      </c>
      <c r="D63" s="287">
        <v>43187</v>
      </c>
      <c r="E63" s="287">
        <v>43188</v>
      </c>
      <c r="F63" s="250"/>
      <c r="G63" s="289">
        <v>35000000</v>
      </c>
      <c r="H63" s="57" t="s">
        <v>9</v>
      </c>
      <c r="I63" s="57" t="s">
        <v>153</v>
      </c>
      <c r="K63" s="128"/>
      <c r="L63" s="111" t="s">
        <v>15</v>
      </c>
      <c r="M63" s="292"/>
    </row>
    <row r="64" spans="1:13" s="61" customFormat="1" ht="15.75" customHeight="1">
      <c r="A64" s="89" t="s">
        <v>146</v>
      </c>
      <c r="B64" s="286"/>
      <c r="C64" s="287">
        <v>43187</v>
      </c>
      <c r="D64" s="287">
        <v>43188</v>
      </c>
      <c r="E64" s="287">
        <v>43190</v>
      </c>
      <c r="F64" s="250"/>
      <c r="G64" s="289">
        <v>73500000</v>
      </c>
      <c r="H64" s="57" t="s">
        <v>9</v>
      </c>
      <c r="I64" s="57" t="s">
        <v>11</v>
      </c>
      <c r="K64" s="128"/>
      <c r="L64" s="111" t="s">
        <v>67</v>
      </c>
      <c r="M64" s="292"/>
    </row>
    <row r="65" spans="1:13" s="61" customFormat="1" ht="15.75" customHeight="1">
      <c r="A65" s="89" t="s">
        <v>154</v>
      </c>
      <c r="B65" s="286"/>
      <c r="C65" s="287">
        <v>43187</v>
      </c>
      <c r="D65" s="287">
        <v>43188</v>
      </c>
      <c r="E65" s="287">
        <v>43191</v>
      </c>
      <c r="F65" s="250"/>
      <c r="G65" s="289">
        <v>55515000</v>
      </c>
      <c r="H65" s="57" t="s">
        <v>9</v>
      </c>
      <c r="I65" s="57" t="s">
        <v>11</v>
      </c>
      <c r="K65" s="128"/>
      <c r="L65" s="111" t="s">
        <v>67</v>
      </c>
      <c r="M65" s="292"/>
    </row>
    <row r="66" spans="1:13" s="61" customFormat="1" ht="15.75" customHeight="1">
      <c r="A66" s="89" t="s">
        <v>131</v>
      </c>
      <c r="B66" s="286"/>
      <c r="C66" s="287">
        <v>43182</v>
      </c>
      <c r="D66" s="287">
        <v>43190</v>
      </c>
      <c r="E66" s="287">
        <v>43192</v>
      </c>
      <c r="F66" s="250"/>
      <c r="G66" s="289">
        <v>54470000</v>
      </c>
      <c r="H66" s="57" t="s">
        <v>9</v>
      </c>
      <c r="I66" s="57" t="s">
        <v>11</v>
      </c>
      <c r="K66" s="128"/>
      <c r="L66" s="111" t="s">
        <v>85</v>
      </c>
      <c r="M66" s="292"/>
    </row>
    <row r="67" spans="1:13" s="61" customFormat="1" ht="15.75" customHeight="1">
      <c r="A67" s="89" t="s">
        <v>145</v>
      </c>
      <c r="B67" s="286"/>
      <c r="C67" s="287">
        <v>43188</v>
      </c>
      <c r="D67" s="287">
        <v>43161</v>
      </c>
      <c r="E67" s="287">
        <v>43194</v>
      </c>
      <c r="F67" s="250"/>
      <c r="G67" s="289">
        <v>32000000</v>
      </c>
      <c r="H67" s="57" t="s">
        <v>9</v>
      </c>
      <c r="I67" s="57" t="s">
        <v>160</v>
      </c>
      <c r="K67" s="128"/>
      <c r="L67" s="111" t="s">
        <v>137</v>
      </c>
      <c r="M67" s="292"/>
    </row>
    <row r="68" spans="1:13" s="61" customFormat="1" ht="15.75" customHeight="1">
      <c r="A68" s="89" t="s">
        <v>144</v>
      </c>
      <c r="B68" s="286"/>
      <c r="C68" s="287">
        <v>43180</v>
      </c>
      <c r="D68" s="287">
        <v>43194</v>
      </c>
      <c r="E68" s="287">
        <v>43196</v>
      </c>
      <c r="F68" s="250"/>
      <c r="G68" s="289">
        <v>53250000</v>
      </c>
      <c r="H68" s="57" t="s">
        <v>9</v>
      </c>
      <c r="I68" s="57" t="s">
        <v>11</v>
      </c>
      <c r="K68" s="128"/>
      <c r="L68" s="111" t="s">
        <v>67</v>
      </c>
      <c r="M68" s="292"/>
    </row>
    <row r="69" spans="1:13" s="61" customFormat="1" ht="15.75" customHeight="1">
      <c r="A69" s="89" t="s">
        <v>161</v>
      </c>
      <c r="B69" s="286"/>
      <c r="C69" s="287">
        <v>43196</v>
      </c>
      <c r="D69" s="287">
        <v>43196</v>
      </c>
      <c r="E69" s="287">
        <v>43197</v>
      </c>
      <c r="F69" s="250"/>
      <c r="G69" s="289">
        <v>33000000</v>
      </c>
      <c r="H69" s="57" t="s">
        <v>9</v>
      </c>
      <c r="I69" s="57" t="s">
        <v>11</v>
      </c>
      <c r="K69" s="128"/>
      <c r="L69" s="111" t="s">
        <v>15</v>
      </c>
      <c r="M69" s="292"/>
    </row>
    <row r="70" spans="1:24" s="60" customFormat="1" ht="12.75" customHeight="1">
      <c r="A70" s="188"/>
      <c r="B70" s="189"/>
      <c r="C70" s="183" t="s">
        <v>39</v>
      </c>
      <c r="D70" s="282"/>
      <c r="E70" s="282"/>
      <c r="F70" s="282"/>
      <c r="G70" s="185"/>
      <c r="H70" s="186"/>
      <c r="I70" s="183"/>
      <c r="J70" s="282"/>
      <c r="K70" s="282"/>
      <c r="L70" s="28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</row>
    <row r="71" spans="1:24" s="60" customFormat="1" ht="12.75" customHeight="1">
      <c r="A71" s="217" t="s">
        <v>64</v>
      </c>
      <c r="B71" s="136"/>
      <c r="C71" s="134"/>
      <c r="D71" s="134"/>
      <c r="E71" s="174"/>
      <c r="F71" s="136"/>
      <c r="G71" s="135"/>
      <c r="H71" s="126"/>
      <c r="I71" s="126"/>
      <c r="J71" s="246"/>
      <c r="K71" s="136"/>
      <c r="L71" s="242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</row>
    <row r="72" spans="1:24" s="61" customFormat="1" ht="15" customHeight="1">
      <c r="A72" s="188"/>
      <c r="B72" s="189"/>
      <c r="C72" s="183" t="s">
        <v>65</v>
      </c>
      <c r="D72" s="282"/>
      <c r="E72" s="282"/>
      <c r="F72" s="282"/>
      <c r="G72" s="185"/>
      <c r="H72" s="186"/>
      <c r="I72" s="183"/>
      <c r="J72" s="282"/>
      <c r="K72" s="282"/>
      <c r="L72" s="285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13" s="61" customFormat="1" ht="15.75" customHeight="1">
      <c r="A73" s="157" t="s">
        <v>64</v>
      </c>
      <c r="B73" s="286"/>
      <c r="C73" s="287"/>
      <c r="D73" s="287"/>
      <c r="E73" s="287"/>
      <c r="F73" s="250"/>
      <c r="G73" s="289"/>
      <c r="H73" s="57"/>
      <c r="I73" s="57"/>
      <c r="J73" s="128"/>
      <c r="K73" s="128"/>
      <c r="L73" s="111"/>
      <c r="M73" s="292"/>
    </row>
    <row r="74" spans="1:24" s="61" customFormat="1" ht="14.25" customHeight="1">
      <c r="A74" s="188"/>
      <c r="B74" s="189"/>
      <c r="C74" s="183" t="s">
        <v>17</v>
      </c>
      <c r="D74" s="282"/>
      <c r="E74" s="282"/>
      <c r="F74" s="282"/>
      <c r="G74" s="185"/>
      <c r="H74" s="186"/>
      <c r="I74" s="183"/>
      <c r="J74" s="282"/>
      <c r="K74" s="282"/>
      <c r="L74" s="285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217" t="s">
        <v>64</v>
      </c>
      <c r="B75" s="136"/>
      <c r="C75" s="134"/>
      <c r="D75" s="134"/>
      <c r="E75" s="174"/>
      <c r="F75" s="136"/>
      <c r="G75" s="135"/>
      <c r="H75" s="126"/>
      <c r="I75" s="126"/>
      <c r="J75" s="246"/>
      <c r="K75" s="136"/>
      <c r="L75" s="242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88"/>
      <c r="B76" s="189"/>
      <c r="C76" s="183" t="s">
        <v>73</v>
      </c>
      <c r="D76" s="282"/>
      <c r="E76" s="282"/>
      <c r="F76" s="282"/>
      <c r="G76" s="185"/>
      <c r="H76" s="186"/>
      <c r="I76" s="183"/>
      <c r="J76" s="282"/>
      <c r="K76" s="282"/>
      <c r="L76" s="285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2" s="427" customFormat="1" ht="15">
      <c r="A77" s="89" t="s">
        <v>110</v>
      </c>
      <c r="B77" s="298"/>
      <c r="C77" s="299">
        <v>43159</v>
      </c>
      <c r="D77" s="287">
        <v>43164</v>
      </c>
      <c r="E77" s="287">
        <v>43166</v>
      </c>
      <c r="F77" s="250"/>
      <c r="G77" s="289">
        <v>30000000</v>
      </c>
      <c r="H77" s="57" t="s">
        <v>9</v>
      </c>
      <c r="I77" s="57" t="s">
        <v>118</v>
      </c>
      <c r="K77" s="250"/>
      <c r="L77" s="111" t="s">
        <v>81</v>
      </c>
    </row>
    <row r="78" spans="1:12" s="427" customFormat="1" ht="15">
      <c r="A78" s="89" t="s">
        <v>114</v>
      </c>
      <c r="B78" s="298"/>
      <c r="C78" s="299">
        <v>43169</v>
      </c>
      <c r="D78" s="287">
        <v>43169</v>
      </c>
      <c r="E78" s="287">
        <v>43171</v>
      </c>
      <c r="F78" s="250"/>
      <c r="G78" s="289">
        <v>15000000</v>
      </c>
      <c r="H78" s="57" t="s">
        <v>9</v>
      </c>
      <c r="I78" s="57" t="s">
        <v>11</v>
      </c>
      <c r="K78" s="250"/>
      <c r="L78" s="111" t="s">
        <v>85</v>
      </c>
    </row>
    <row r="79" spans="1:12" s="427" customFormat="1" ht="15">
      <c r="A79" s="89" t="s">
        <v>136</v>
      </c>
      <c r="B79" s="298"/>
      <c r="C79" s="299">
        <v>43179</v>
      </c>
      <c r="D79" s="287">
        <v>43182</v>
      </c>
      <c r="E79" s="287">
        <v>43187</v>
      </c>
      <c r="F79" s="250"/>
      <c r="G79" s="289">
        <v>47250000</v>
      </c>
      <c r="H79" s="57" t="s">
        <v>9</v>
      </c>
      <c r="I79" s="57" t="s">
        <v>125</v>
      </c>
      <c r="K79" s="250"/>
      <c r="L79" s="111" t="s">
        <v>72</v>
      </c>
    </row>
    <row r="80" spans="1:12" s="427" customFormat="1" ht="15">
      <c r="A80" s="89" t="s">
        <v>147</v>
      </c>
      <c r="B80" s="298"/>
      <c r="C80" s="299">
        <v>43189</v>
      </c>
      <c r="D80" s="287">
        <v>43189</v>
      </c>
      <c r="E80" s="287">
        <v>43194</v>
      </c>
      <c r="F80" s="250"/>
      <c r="G80" s="289">
        <v>49500000</v>
      </c>
      <c r="H80" s="57" t="s">
        <v>9</v>
      </c>
      <c r="I80" s="57" t="s">
        <v>11</v>
      </c>
      <c r="K80" s="250"/>
      <c r="L80" s="111" t="s">
        <v>148</v>
      </c>
    </row>
    <row r="81" spans="1:24" s="61" customFormat="1" ht="15">
      <c r="A81" s="188"/>
      <c r="B81" s="189"/>
      <c r="C81" s="183" t="s">
        <v>19</v>
      </c>
      <c r="D81" s="282"/>
      <c r="E81" s="282"/>
      <c r="F81" s="282"/>
      <c r="G81" s="185"/>
      <c r="H81" s="186"/>
      <c r="I81" s="183"/>
      <c r="J81" s="282"/>
      <c r="K81" s="282"/>
      <c r="L81" s="285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s="61" customFormat="1" ht="15" customHeight="1">
      <c r="A82" s="141" t="s">
        <v>64</v>
      </c>
      <c r="B82" s="407"/>
      <c r="C82" s="171"/>
      <c r="D82" s="171"/>
      <c r="E82" s="175"/>
      <c r="F82" s="171"/>
      <c r="G82" s="171"/>
      <c r="H82" s="171"/>
      <c r="I82" s="171"/>
      <c r="J82" s="171"/>
      <c r="K82" s="171"/>
      <c r="L82" s="172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s="61" customFormat="1" ht="15" customHeight="1">
      <c r="A83" s="141"/>
      <c r="B83" s="407"/>
      <c r="C83" s="171"/>
      <c r="D83" s="171"/>
      <c r="E83" s="175"/>
      <c r="F83" s="171"/>
      <c r="G83" s="171"/>
      <c r="H83" s="171"/>
      <c r="I83" s="171"/>
      <c r="J83" s="171"/>
      <c r="K83" s="171"/>
      <c r="L83" s="172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s="61" customFormat="1" ht="15" customHeight="1">
      <c r="A84" s="89"/>
      <c r="B84" s="187" t="s">
        <v>41</v>
      </c>
      <c r="C84" s="274"/>
      <c r="D84" s="246"/>
      <c r="E84" s="246"/>
      <c r="F84" s="246"/>
      <c r="G84" s="246"/>
      <c r="H84" s="86"/>
      <c r="I84" s="86"/>
      <c r="J84" s="246"/>
      <c r="K84" s="176"/>
      <c r="L84" s="206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s="61" customFormat="1" ht="15" customHeight="1">
      <c r="A85" s="188"/>
      <c r="B85" s="182"/>
      <c r="C85" s="183" t="s">
        <v>20</v>
      </c>
      <c r="D85" s="282"/>
      <c r="E85" s="282"/>
      <c r="F85" s="282"/>
      <c r="G85" s="185"/>
      <c r="H85" s="186"/>
      <c r="I85" s="183"/>
      <c r="J85" s="282"/>
      <c r="K85" s="205"/>
      <c r="L85" s="240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s="61" customFormat="1" ht="15" customHeight="1">
      <c r="A86" s="89" t="s">
        <v>105</v>
      </c>
      <c r="B86" s="298"/>
      <c r="C86" s="156">
        <v>43159</v>
      </c>
      <c r="D86" s="162">
        <v>43168</v>
      </c>
      <c r="E86" s="426">
        <v>43172</v>
      </c>
      <c r="F86" s="250"/>
      <c r="G86" s="289">
        <v>28850000</v>
      </c>
      <c r="H86" s="57" t="s">
        <v>9</v>
      </c>
      <c r="I86" s="57" t="s">
        <v>86</v>
      </c>
      <c r="K86" s="250"/>
      <c r="L86" s="111" t="s">
        <v>104</v>
      </c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s="61" customFormat="1" ht="15" customHeight="1">
      <c r="A87" s="188"/>
      <c r="B87" s="189"/>
      <c r="C87" s="183" t="s">
        <v>21</v>
      </c>
      <c r="D87" s="282"/>
      <c r="E87" s="282"/>
      <c r="F87" s="282"/>
      <c r="G87" s="185"/>
      <c r="H87" s="186"/>
      <c r="I87" s="183"/>
      <c r="J87" s="282"/>
      <c r="K87" s="282"/>
      <c r="L87" s="285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12" s="427" customFormat="1" ht="15">
      <c r="A88" s="89" t="s">
        <v>106</v>
      </c>
      <c r="B88" s="298"/>
      <c r="C88" s="299">
        <v>43167</v>
      </c>
      <c r="D88" s="287">
        <v>43169</v>
      </c>
      <c r="E88" s="411">
        <v>43171</v>
      </c>
      <c r="F88" s="250"/>
      <c r="G88" s="289">
        <v>28500000</v>
      </c>
      <c r="H88" s="57" t="s">
        <v>9</v>
      </c>
      <c r="I88" s="57" t="s">
        <v>86</v>
      </c>
      <c r="K88" s="250"/>
      <c r="L88" s="111" t="s">
        <v>104</v>
      </c>
    </row>
    <row r="89" spans="1:12" s="427" customFormat="1" ht="15">
      <c r="A89" s="89" t="s">
        <v>139</v>
      </c>
      <c r="B89" s="298"/>
      <c r="C89" s="299">
        <v>43180</v>
      </c>
      <c r="D89" s="287">
        <v>43181</v>
      </c>
      <c r="E89" s="411">
        <v>43182</v>
      </c>
      <c r="F89" s="250"/>
      <c r="G89" s="289">
        <v>40000000</v>
      </c>
      <c r="H89" s="57" t="s">
        <v>9</v>
      </c>
      <c r="I89" s="57" t="s">
        <v>149</v>
      </c>
      <c r="K89" s="250"/>
      <c r="L89" s="111" t="s">
        <v>66</v>
      </c>
    </row>
    <row r="90" spans="1:24" s="61" customFormat="1" ht="15">
      <c r="A90" s="188"/>
      <c r="B90" s="189"/>
      <c r="C90" s="183" t="s">
        <v>58</v>
      </c>
      <c r="D90" s="282"/>
      <c r="E90" s="282"/>
      <c r="F90" s="282"/>
      <c r="G90" s="185"/>
      <c r="H90" s="186"/>
      <c r="I90" s="183"/>
      <c r="J90" s="282"/>
      <c r="K90" s="282"/>
      <c r="L90" s="285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41" t="s">
        <v>64</v>
      </c>
      <c r="B91" s="246"/>
      <c r="C91" s="120"/>
      <c r="D91" s="97"/>
      <c r="E91" s="97"/>
      <c r="F91" s="246"/>
      <c r="G91" s="98"/>
      <c r="H91" s="14"/>
      <c r="I91" s="100"/>
      <c r="J91" s="310"/>
      <c r="K91" s="246"/>
      <c r="L91" s="208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s="61" customFormat="1" ht="15" customHeight="1">
      <c r="A92" s="188"/>
      <c r="B92" s="189"/>
      <c r="C92" s="183" t="s">
        <v>22</v>
      </c>
      <c r="D92" s="282"/>
      <c r="E92" s="282"/>
      <c r="F92" s="282"/>
      <c r="G92" s="185"/>
      <c r="H92" s="186"/>
      <c r="I92" s="183"/>
      <c r="J92" s="282"/>
      <c r="K92" s="282"/>
      <c r="L92" s="285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427" customFormat="1" ht="15" customHeight="1">
      <c r="A93" s="89" t="s">
        <v>107</v>
      </c>
      <c r="B93" s="250"/>
      <c r="C93" s="299">
        <v>43148</v>
      </c>
      <c r="D93" s="162">
        <v>43152</v>
      </c>
      <c r="E93" s="162">
        <v>43168</v>
      </c>
      <c r="F93" s="311">
        <v>25000000</v>
      </c>
      <c r="G93" s="311"/>
      <c r="H93" s="14" t="s">
        <v>75</v>
      </c>
      <c r="I93" s="310" t="s">
        <v>112</v>
      </c>
      <c r="J93" s="250"/>
      <c r="K93" s="250"/>
      <c r="L93" s="111" t="s">
        <v>15</v>
      </c>
      <c r="M93" s="292"/>
    </row>
    <row r="94" spans="1:13" s="427" customFormat="1" ht="15" customHeight="1">
      <c r="A94" s="89" t="s">
        <v>124</v>
      </c>
      <c r="B94" s="250"/>
      <c r="C94" s="299">
        <v>43158</v>
      </c>
      <c r="D94" s="162">
        <v>43169</v>
      </c>
      <c r="E94" s="162">
        <v>43187</v>
      </c>
      <c r="F94" s="311">
        <v>30000000</v>
      </c>
      <c r="G94" s="311"/>
      <c r="H94" s="14" t="s">
        <v>75</v>
      </c>
      <c r="I94" s="310" t="s">
        <v>11</v>
      </c>
      <c r="J94" s="250"/>
      <c r="K94" s="250"/>
      <c r="L94" s="111" t="s">
        <v>67</v>
      </c>
      <c r="M94" s="292"/>
    </row>
    <row r="95" spans="1:24" ht="15" customHeight="1">
      <c r="A95" s="188"/>
      <c r="B95" s="189"/>
      <c r="C95" s="183" t="s">
        <v>51</v>
      </c>
      <c r="D95" s="282"/>
      <c r="E95" s="282"/>
      <c r="F95" s="282"/>
      <c r="G95" s="185"/>
      <c r="H95" s="186"/>
      <c r="I95" s="183"/>
      <c r="J95" s="282"/>
      <c r="K95" s="238"/>
      <c r="L95" s="219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 ht="15" customHeight="1">
      <c r="A96" s="141" t="s">
        <v>64</v>
      </c>
      <c r="B96" s="246"/>
      <c r="C96" s="156"/>
      <c r="D96" s="162"/>
      <c r="E96" s="162"/>
      <c r="F96" s="98"/>
      <c r="G96" s="98"/>
      <c r="H96" s="14"/>
      <c r="I96" s="100"/>
      <c r="J96" s="128"/>
      <c r="K96" s="239"/>
      <c r="L96" s="220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88"/>
      <c r="B97" s="189"/>
      <c r="C97" s="183" t="s">
        <v>35</v>
      </c>
      <c r="D97" s="282"/>
      <c r="E97" s="282"/>
      <c r="F97" s="282"/>
      <c r="G97" s="185"/>
      <c r="H97" s="186"/>
      <c r="I97" s="183"/>
      <c r="J97" s="282"/>
      <c r="K97" s="282"/>
      <c r="L97" s="219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13" s="61" customFormat="1" ht="15" customHeight="1">
      <c r="A98" s="141" t="s">
        <v>64</v>
      </c>
      <c r="B98" s="246"/>
      <c r="C98" s="156"/>
      <c r="D98" s="162"/>
      <c r="E98" s="162"/>
      <c r="F98" s="98"/>
      <c r="G98" s="98"/>
      <c r="H98" s="14"/>
      <c r="I98" s="100"/>
      <c r="J98" s="128"/>
      <c r="K98" s="320"/>
      <c r="L98" s="245"/>
      <c r="M98" s="168"/>
    </row>
    <row r="99" spans="1:24" s="61" customFormat="1" ht="15" customHeight="1">
      <c r="A99" s="188"/>
      <c r="B99" s="189"/>
      <c r="C99" s="183" t="s">
        <v>90</v>
      </c>
      <c r="D99" s="282"/>
      <c r="E99" s="282"/>
      <c r="F99" s="282"/>
      <c r="G99" s="185"/>
      <c r="H99" s="186"/>
      <c r="I99" s="183"/>
      <c r="J99" s="282"/>
      <c r="K99" s="282"/>
      <c r="L99" s="285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13" s="427" customFormat="1" ht="15" customHeight="1">
      <c r="A100" s="157" t="s">
        <v>64</v>
      </c>
      <c r="B100" s="250"/>
      <c r="C100" s="299"/>
      <c r="D100" s="162"/>
      <c r="E100" s="162"/>
      <c r="F100" s="311"/>
      <c r="H100" s="14"/>
      <c r="I100" s="310"/>
      <c r="J100" s="250"/>
      <c r="K100" s="250"/>
      <c r="L100" s="111"/>
      <c r="M100" s="292"/>
    </row>
    <row r="101" spans="1:24" ht="15" customHeight="1">
      <c r="A101" s="188"/>
      <c r="B101" s="189"/>
      <c r="C101" s="183" t="s">
        <v>36</v>
      </c>
      <c r="D101" s="282"/>
      <c r="E101" s="282"/>
      <c r="F101" s="282"/>
      <c r="G101" s="185"/>
      <c r="H101" s="186"/>
      <c r="I101" s="183"/>
      <c r="J101" s="282"/>
      <c r="K101" s="282"/>
      <c r="L101" s="285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 ht="15" customHeight="1">
      <c r="A102" s="141" t="s">
        <v>64</v>
      </c>
      <c r="B102" s="15"/>
      <c r="C102" s="15"/>
      <c r="D102" s="123"/>
      <c r="E102" s="15"/>
      <c r="F102" s="98"/>
      <c r="G102" s="18"/>
      <c r="H102" s="14"/>
      <c r="I102" s="14"/>
      <c r="J102" s="246"/>
      <c r="K102" s="246"/>
      <c r="L102" s="12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4" ht="15" customHeight="1">
      <c r="A103" s="188"/>
      <c r="B103" s="189"/>
      <c r="C103" s="183" t="s">
        <v>37</v>
      </c>
      <c r="D103" s="282"/>
      <c r="E103" s="282"/>
      <c r="F103" s="282"/>
      <c r="G103" s="185"/>
      <c r="H103" s="186"/>
      <c r="I103" s="183"/>
      <c r="J103" s="282"/>
      <c r="K103" s="282"/>
      <c r="L103" s="285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4" ht="15" customHeight="1">
      <c r="A104" s="141" t="s">
        <v>64</v>
      </c>
      <c r="B104" s="246"/>
      <c r="C104" s="142"/>
      <c r="D104" s="142"/>
      <c r="E104" s="170"/>
      <c r="F104" s="246"/>
      <c r="G104" s="246"/>
      <c r="H104" s="246"/>
      <c r="I104" s="246"/>
      <c r="J104" s="246"/>
      <c r="K104" s="246"/>
      <c r="L104" s="132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24" ht="15" customHeight="1">
      <c r="A105" s="188"/>
      <c r="B105" s="189"/>
      <c r="C105" s="183" t="s">
        <v>38</v>
      </c>
      <c r="D105" s="282"/>
      <c r="E105" s="282"/>
      <c r="F105" s="282"/>
      <c r="G105" s="185"/>
      <c r="H105" s="186"/>
      <c r="I105" s="183"/>
      <c r="J105" s="282"/>
      <c r="K105" s="282"/>
      <c r="L105" s="28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24" ht="15" customHeight="1">
      <c r="A106" s="141" t="s">
        <v>64</v>
      </c>
      <c r="B106" s="246"/>
      <c r="C106" s="142"/>
      <c r="D106" s="142"/>
      <c r="E106" s="170"/>
      <c r="F106" s="246"/>
      <c r="G106" s="246"/>
      <c r="H106" s="246"/>
      <c r="I106" s="246"/>
      <c r="J106" s="246"/>
      <c r="K106" s="246"/>
      <c r="L106" s="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:24" ht="15" customHeight="1">
      <c r="A107" s="188"/>
      <c r="B107" s="189"/>
      <c r="C107" s="183" t="s">
        <v>23</v>
      </c>
      <c r="D107" s="282"/>
      <c r="E107" s="282"/>
      <c r="F107" s="282"/>
      <c r="G107" s="185"/>
      <c r="H107" s="186"/>
      <c r="I107" s="183"/>
      <c r="J107" s="282"/>
      <c r="K107" s="282"/>
      <c r="L107" s="285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:13" s="251" customFormat="1" ht="15" customHeight="1">
      <c r="A108" s="141" t="s">
        <v>64</v>
      </c>
      <c r="B108" s="250"/>
      <c r="C108" s="299"/>
      <c r="D108" s="162"/>
      <c r="E108" s="162"/>
      <c r="F108" s="311"/>
      <c r="G108" s="311"/>
      <c r="H108" s="14"/>
      <c r="I108" s="310"/>
      <c r="J108" s="250"/>
      <c r="K108" s="250"/>
      <c r="L108" s="111"/>
      <c r="M108" s="292"/>
    </row>
    <row r="109" spans="1:24" ht="15" customHeight="1">
      <c r="A109" s="173"/>
      <c r="B109" s="119"/>
      <c r="C109" s="235"/>
      <c r="D109" s="235"/>
      <c r="E109" s="235"/>
      <c r="F109" s="235"/>
      <c r="G109" s="119"/>
      <c r="H109" s="119"/>
      <c r="I109" s="119"/>
      <c r="J109" s="119"/>
      <c r="K109" s="214"/>
      <c r="L109" s="215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3:24" ht="15" customHeight="1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3:24" ht="15" customHeight="1"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3:24" ht="15" customHeight="1"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3:24" ht="15" customHeight="1"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3:24" ht="15" customHeight="1"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3:24" ht="15" customHeight="1"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3:24" ht="15" customHeight="1"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3:24" ht="15" customHeight="1"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2:24" ht="15" customHeight="1">
      <c r="L19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2:24" ht="15" customHeight="1">
      <c r="L194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2:24" ht="15" customHeight="1">
      <c r="L195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2:24" ht="15" customHeight="1">
      <c r="L196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2:24" ht="15" customHeight="1">
      <c r="L197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ht="15" customHeight="1">
      <c r="L198"/>
    </row>
    <row r="199" ht="15" customHeight="1">
      <c r="L199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9" max="11" man="1"/>
    <brk id="8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2018-04-11T20:22:47Z</dcterms:modified>
  <cp:category/>
  <cp:version/>
  <cp:contentType/>
  <cp:contentStatus/>
</cp:coreProperties>
</file>