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'BAGGED'!$A$1:$K$96</definedName>
    <definedName name="_xlnm.Print_Area" localSheetId="2">'BULK'!$A$1:$K$107</definedName>
    <definedName name="_xlnm.Print_Area" localSheetId="0">'LINEUP'!$A$1:$K$127</definedName>
    <definedName name="_xlnm.Print_Area" localSheetId="3">'Partial Recap'!$A$1:$L$84</definedName>
  </definedNames>
  <calcPr fullCalcOnLoad="1"/>
</workbook>
</file>

<file path=xl/sharedStrings.xml><?xml version="1.0" encoding="utf-8"?>
<sst xmlns="http://schemas.openxmlformats.org/spreadsheetml/2006/main" count="615" uniqueCount="150">
  <si>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</si>
  <si>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</si>
  <si>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</si>
  <si>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</si>
  <si>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</si>
  <si>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</si>
  <si>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</si>
  <si>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</si>
  <si>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</si>
  <si>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</si>
  <si>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</si>
  <si>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</si>
  <si>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</si>
  <si>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</si>
  <si>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</si>
  <si>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</si>
  <si>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</si>
  <si>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</si>
  <si>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</si>
  <si>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</si>
  <si>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</si>
  <si>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</si>
  <si>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</si>
  <si>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</si>
  <si>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</si>
  <si>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</si>
  <si>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</si>
  <si>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</si>
  <si>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</si>
  <si>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</si>
  <si>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</si>
  <si>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</si>
  <si>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</si>
  <si>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</si>
  <si>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</si>
  <si>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</si>
  <si>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</si>
  <si>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</si>
  <si>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</si>
  <si>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</si>
  <si>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</si>
  <si>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</si>
  <si>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</si>
  <si>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</si>
  <si>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</si>
  <si>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</si>
  <si>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</si>
  <si>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</si>
  <si>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</si>
  <si>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</si>
  <si>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</si>
  <si>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</si>
  <si>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</si>
  <si>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</si>
  <si>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</si>
  <si>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</si>
  <si>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</si>
  <si>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</si>
  <si>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</si>
  <si>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</si>
  <si>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</si>
  <si>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</si>
  <si>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</si>
  <si>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</si>
  <si>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</si>
  <si>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</si>
  <si>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</si>
  <si>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</si>
  <si>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</si>
  <si>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</si>
  <si>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</si>
  <si>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</si>
  <si>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TIPLAM Terminal</t>
  </si>
  <si>
    <t>Terminal Açucareiro</t>
  </si>
  <si>
    <t>NOLIS</t>
  </si>
  <si>
    <t>VHP IN BAG</t>
  </si>
  <si>
    <t>© 2018 Williams Servicos Maritimos Ltda, Brazil</t>
  </si>
  <si>
    <t>L. DREYFUS</t>
  </si>
  <si>
    <t>Commercial berth / Shed 216</t>
  </si>
  <si>
    <t>Commercial Berth / Shed 216</t>
  </si>
  <si>
    <t>REDPATH</t>
  </si>
  <si>
    <t>BEJAIA, ALGERIA</t>
  </si>
  <si>
    <t>COPA SHIPPING</t>
  </si>
  <si>
    <t>TEAG</t>
  </si>
  <si>
    <t xml:space="preserve">Teag </t>
  </si>
  <si>
    <t>B150</t>
  </si>
  <si>
    <t>TBC</t>
  </si>
  <si>
    <t>CANADA</t>
  </si>
  <si>
    <t>ED&amp;FMAN</t>
  </si>
  <si>
    <t>A45</t>
  </si>
  <si>
    <t>AIN SUHKNA, EGYPT</t>
  </si>
  <si>
    <t>ALGERIA</t>
  </si>
  <si>
    <t>RISING EAGLE</t>
  </si>
  <si>
    <t>DESPINA ANGEL</t>
  </si>
  <si>
    <t>ANTHEMIS</t>
  </si>
  <si>
    <t>VEGA AQUARIUS</t>
  </si>
  <si>
    <t>FILIA JOY</t>
  </si>
  <si>
    <t>IRAQ</t>
  </si>
  <si>
    <t>LABRADOR</t>
  </si>
  <si>
    <t>FLAG GANGOS</t>
  </si>
  <si>
    <t>MICHALIS</t>
  </si>
  <si>
    <t>USA</t>
  </si>
  <si>
    <t>ASR</t>
  </si>
  <si>
    <t>TOMINI UNITY</t>
  </si>
  <si>
    <t>MANZANILLO</t>
  </si>
  <si>
    <t>THE WISE</t>
  </si>
  <si>
    <t>HOLBUD</t>
  </si>
  <si>
    <t>CHRISTINA IV</t>
  </si>
  <si>
    <t>AFRICAN CHEETAH</t>
  </si>
  <si>
    <t>OLYMPIC PRIDE</t>
  </si>
  <si>
    <t>SUPER VALENTINA</t>
  </si>
  <si>
    <t>APJ JAI</t>
  </si>
  <si>
    <t>LEXDEN</t>
  </si>
  <si>
    <t>GALENE</t>
  </si>
  <si>
    <t>AFRICAN LILY</t>
  </si>
  <si>
    <t>WEST AFRICAN</t>
  </si>
  <si>
    <t>SEACLIFF</t>
  </si>
  <si>
    <t>SANGITA</t>
  </si>
  <si>
    <t>ROMENIA</t>
  </si>
  <si>
    <t>NOVEMBER 2018</t>
  </si>
  <si>
    <t>ANGELOS</t>
  </si>
  <si>
    <t>EUA</t>
  </si>
  <si>
    <t>WILLIAMS BRAZIL SUGAR LINE UP EDITION 07.11.2018</t>
  </si>
  <si>
    <t>BUTINAH</t>
  </si>
  <si>
    <t>THOR MONADIC</t>
  </si>
  <si>
    <t>CHINA</t>
  </si>
  <si>
    <t>WEST AFRICA</t>
  </si>
  <si>
    <t>ILEANA N</t>
  </si>
  <si>
    <t>JEDDAH, SAUDI ARABIA</t>
  </si>
  <si>
    <t>MEL VISION</t>
  </si>
  <si>
    <t>XING HE HAI</t>
  </si>
  <si>
    <t>ASTRA N</t>
  </si>
  <si>
    <t>ASTORIA</t>
  </si>
  <si>
    <t>TAI HUNTER</t>
  </si>
  <si>
    <t>NORDTIGRIS</t>
  </si>
  <si>
    <t>VICTORIA HARBOUR</t>
  </si>
  <si>
    <t>AFRICA</t>
  </si>
  <si>
    <t>SUGAR LINE UP edition 14.11.2018</t>
  </si>
  <si>
    <t>WILLIAMS BRAZIL SUGAR LINE UP EDITION 14.11.2018</t>
  </si>
  <si>
    <t>YASA EMIRHAN</t>
  </si>
  <si>
    <t>FORTUNE TIGER</t>
  </si>
  <si>
    <t>SOCRATIS</t>
  </si>
  <si>
    <t>ORIENT PEONY</t>
  </si>
  <si>
    <t>ALLEGRA</t>
  </si>
  <si>
    <t>SOUTH AFRICA</t>
  </si>
  <si>
    <t>BRIGITTE</t>
  </si>
  <si>
    <t>PATMOS JOHN</t>
  </si>
  <si>
    <t>OCEAN DESTINY</t>
  </si>
  <si>
    <t>LAGOS, NIGERIA</t>
  </si>
  <si>
    <t>SOSTAR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</si>
</sst>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  <numFmt numFmtId="197" formatCode="#,##0.0000"/>
    <numFmt numFmtId="198" formatCode="#,##0.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4"/>
      <color indexed="26"/>
      <name val="Impac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65">
    <xf numFmtId="0" fontId="0" fillId="0" borderId="0" xfId="0" applyFont="1" applyAlignment="1">
      <alignment/>
    </xf>
    <xf numFmtId="0" fontId="2" fillId="0" borderId="0" xfId="50" applyFont="1" applyBorder="1">
      <alignment/>
      <protection/>
    </xf>
    <xf numFmtId="0" fontId="8" fillId="0" borderId="0" xfId="50" applyFont="1" applyBorder="1" applyAlignment="1">
      <alignment horizontal="center"/>
      <protection/>
    </xf>
    <xf numFmtId="0" fontId="84" fillId="0" borderId="0" xfId="0" applyFont="1" applyBorder="1" applyAlignment="1">
      <alignment horizontal="center" readingOrder="1"/>
    </xf>
    <xf numFmtId="0" fontId="2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Continuous"/>
      <protection/>
    </xf>
    <xf numFmtId="0" fontId="10" fillId="0" borderId="0" xfId="50" applyFont="1" applyBorder="1" applyAlignment="1">
      <alignment horizontal="left"/>
      <protection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horizontal="left"/>
      <protection/>
    </xf>
    <xf numFmtId="0" fontId="85" fillId="33" borderId="0" xfId="0" applyFont="1" applyFill="1" applyBorder="1" applyAlignment="1">
      <alignment/>
    </xf>
    <xf numFmtId="0" fontId="13" fillId="0" borderId="0" xfId="50" applyFont="1" applyBorder="1">
      <alignment/>
      <protection/>
    </xf>
    <xf numFmtId="3" fontId="13" fillId="0" borderId="0" xfId="50" applyNumberFormat="1" applyFont="1" applyFill="1" applyBorder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3" fillId="0" borderId="0" xfId="50" applyFont="1" applyBorder="1" applyAlignment="1">
      <alignment horizontal="center"/>
      <protection/>
    </xf>
    <xf numFmtId="0" fontId="2" fillId="34" borderId="0" xfId="50" applyFill="1" applyBorder="1">
      <alignment/>
      <protection/>
    </xf>
    <xf numFmtId="0" fontId="15" fillId="0" borderId="0" xfId="50" applyFont="1" applyBorder="1" applyAlignment="1">
      <alignment horizontal="centerContinuous"/>
      <protection/>
    </xf>
    <xf numFmtId="0" fontId="2" fillId="0" borderId="0" xfId="50" applyFont="1" applyFill="1" applyBorder="1">
      <alignment/>
      <protection/>
    </xf>
    <xf numFmtId="0" fontId="13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3" fontId="16" fillId="34" borderId="0" xfId="50" applyNumberFormat="1" applyFont="1" applyFill="1" applyBorder="1">
      <alignment/>
      <protection/>
    </xf>
    <xf numFmtId="0" fontId="14" fillId="33" borderId="0" xfId="50" applyFont="1" applyFill="1" applyBorder="1" applyAlignment="1">
      <alignment horizontal="centerContinuous"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center"/>
      <protection/>
    </xf>
    <xf numFmtId="0" fontId="8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50" applyNumberFormat="1" applyFont="1" applyFill="1" applyBorder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Font="1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 applyAlignment="1">
      <alignment/>
      <protection/>
    </xf>
    <xf numFmtId="3" fontId="14" fillId="33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3" fontId="8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50" applyFont="1" applyFill="1" applyBorder="1" applyAlignment="1">
      <alignment horizontal="left"/>
      <protection/>
    </xf>
    <xf numFmtId="0" fontId="11" fillId="0" borderId="0" xfId="50" applyFont="1" applyFill="1" applyBorder="1">
      <alignment/>
      <protection/>
    </xf>
    <xf numFmtId="3" fontId="2" fillId="0" borderId="0" xfId="50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3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Fill="1" applyBorder="1">
      <alignment/>
      <protection/>
    </xf>
    <xf numFmtId="0" fontId="14" fillId="0" borderId="14" xfId="50" applyFont="1" applyFill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50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50" applyFont="1" applyFill="1" applyBorder="1" applyAlignment="1">
      <alignment horizontal="center"/>
      <protection/>
    </xf>
    <xf numFmtId="0" fontId="12" fillId="33" borderId="0" xfId="50" applyFont="1" applyFill="1" applyBorder="1" applyAlignment="1">
      <alignment horizontal="center"/>
      <protection/>
    </xf>
    <xf numFmtId="0" fontId="14" fillId="0" borderId="13" xfId="50" applyFont="1" applyFill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50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3" fontId="14" fillId="33" borderId="0" xfId="50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3" fontId="13" fillId="0" borderId="0" xfId="50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3" fontId="13" fillId="0" borderId="0" xfId="5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0" fontId="14" fillId="0" borderId="0" xfId="50" applyFont="1" applyFill="1" applyBorder="1" applyAlignment="1">
      <alignment horizontal="left"/>
      <protection/>
    </xf>
    <xf numFmtId="0" fontId="85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1" applyFont="1" applyFill="1" applyBorder="1" applyAlignment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1" applyFill="1" applyBorder="1">
      <alignment/>
      <protection/>
    </xf>
    <xf numFmtId="0" fontId="0" fillId="0" borderId="13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3" fontId="13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3" xfId="51" applyFill="1" applyBorder="1" applyAlignment="1">
      <alignment horizontal="center"/>
      <protection/>
    </xf>
    <xf numFmtId="0" fontId="2" fillId="0" borderId="0" xfId="51" applyFont="1" applyFill="1" applyBorder="1">
      <alignment/>
      <protection/>
    </xf>
    <xf numFmtId="0" fontId="14" fillId="0" borderId="12" xfId="0" applyFont="1" applyFill="1" applyBorder="1" applyAlignment="1">
      <alignment/>
    </xf>
    <xf numFmtId="22" fontId="17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22" fontId="17" fillId="0" borderId="12" xfId="51" applyNumberFormat="1" applyFont="1" applyFill="1" applyBorder="1" applyAlignment="1">
      <alignment horizontal="center"/>
      <protection/>
    </xf>
    <xf numFmtId="0" fontId="2" fillId="0" borderId="12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5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50" applyNumberFormat="1" applyFont="1" applyFill="1" applyBorder="1" applyAlignment="1">
      <alignment horizontal="left"/>
      <protection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50" applyNumberFormat="1" applyFont="1" applyFill="1" applyBorder="1" applyAlignment="1">
      <alignment horizontal="right"/>
      <protection/>
    </xf>
    <xf numFmtId="0" fontId="14" fillId="0" borderId="17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53" fillId="33" borderId="0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89" fillId="36" borderId="18" xfId="50" applyFont="1" applyFill="1" applyBorder="1" applyAlignment="1">
      <alignment horizontal="center"/>
      <protection/>
    </xf>
    <xf numFmtId="3" fontId="89" fillId="36" borderId="19" xfId="50" applyNumberFormat="1" applyFont="1" applyFill="1" applyBorder="1">
      <alignment/>
      <protection/>
    </xf>
    <xf numFmtId="3" fontId="89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2" fillId="0" borderId="12" xfId="51" applyFill="1" applyBorder="1">
      <alignment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Fill="1" applyBorder="1" applyAlignment="1">
      <alignment horizontal="center"/>
      <protection/>
    </xf>
    <xf numFmtId="3" fontId="14" fillId="37" borderId="0" xfId="50" applyNumberFormat="1" applyFont="1" applyFill="1" applyBorder="1" applyAlignment="1">
      <alignment/>
      <protection/>
    </xf>
    <xf numFmtId="0" fontId="85" fillId="0" borderId="26" xfId="0" applyFont="1" applyFill="1" applyBorder="1" applyAlignment="1">
      <alignment horizontal="center"/>
    </xf>
    <xf numFmtId="0" fontId="13" fillId="0" borderId="12" xfId="50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1" applyFont="1" applyFill="1" applyBorder="1">
      <alignment/>
      <protection/>
    </xf>
    <xf numFmtId="0" fontId="14" fillId="37" borderId="12" xfId="50" applyFont="1" applyFill="1" applyBorder="1" applyAlignment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Fill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Fill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53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50" applyFont="1" applyFill="1" applyBorder="1" applyAlignment="1">
      <alignment horizontal="left"/>
      <protection/>
    </xf>
    <xf numFmtId="0" fontId="2" fillId="0" borderId="0" xfId="50" applyFont="1" applyFill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readingOrder="1"/>
    </xf>
    <xf numFmtId="0" fontId="2" fillId="0" borderId="0" xfId="50" applyFont="1" applyFill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7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50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3" fontId="91" fillId="0" borderId="0" xfId="57" applyNumberFormat="1" applyFont="1" applyBorder="1" applyAlignment="1">
      <alignment horizontal="right"/>
    </xf>
    <xf numFmtId="3" fontId="85" fillId="0" borderId="0" xfId="0" applyNumberFormat="1" applyFont="1" applyBorder="1" applyAlignment="1">
      <alignment/>
    </xf>
    <xf numFmtId="0" fontId="85" fillId="0" borderId="0" xfId="0" applyFont="1" applyFill="1" applyBorder="1" applyAlignment="1">
      <alignment horizontal="center"/>
    </xf>
    <xf numFmtId="3" fontId="13" fillId="0" borderId="0" xfId="50" applyNumberFormat="1" applyFont="1" applyFill="1" applyBorder="1" applyAlignment="1">
      <alignment horizontal="right"/>
      <protection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83" fillId="0" borderId="0" xfId="0" applyFont="1" applyFill="1" applyBorder="1" applyAlignment="1">
      <alignment/>
    </xf>
    <xf numFmtId="0" fontId="83" fillId="0" borderId="12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14" fillId="0" borderId="13" xfId="50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5" fillId="0" borderId="12" xfId="0" applyFont="1" applyFill="1" applyBorder="1" applyAlignment="1">
      <alignment/>
    </xf>
    <xf numFmtId="0" fontId="14" fillId="0" borderId="14" xfId="50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50" applyFont="1" applyFill="1" applyBorder="1" applyAlignment="1">
      <alignment horizontal="left"/>
      <protection/>
    </xf>
    <xf numFmtId="3" fontId="85" fillId="0" borderId="15" xfId="0" applyNumberFormat="1" applyFont="1" applyFill="1" applyBorder="1" applyAlignment="1">
      <alignment/>
    </xf>
    <xf numFmtId="0" fontId="13" fillId="0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14" fillId="0" borderId="10" xfId="50" applyFont="1" applyFill="1" applyBorder="1">
      <alignment/>
      <protection/>
    </xf>
    <xf numFmtId="0" fontId="13" fillId="0" borderId="11" xfId="50" applyFont="1" applyFill="1" applyBorder="1" applyAlignment="1">
      <alignment horizontal="left"/>
      <protection/>
    </xf>
    <xf numFmtId="0" fontId="92" fillId="0" borderId="11" xfId="0" applyFont="1" applyBorder="1" applyAlignment="1">
      <alignment/>
    </xf>
    <xf numFmtId="3" fontId="85" fillId="0" borderId="11" xfId="0" applyNumberFormat="1" applyFont="1" applyFill="1" applyBorder="1" applyAlignment="1">
      <alignment/>
    </xf>
    <xf numFmtId="0" fontId="13" fillId="0" borderId="11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right"/>
      <protection/>
    </xf>
    <xf numFmtId="0" fontId="14" fillId="0" borderId="12" xfId="50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77" fillId="0" borderId="0" xfId="0" applyFont="1" applyFill="1" applyAlignment="1">
      <alignment/>
    </xf>
    <xf numFmtId="0" fontId="53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50" applyFont="1" applyFill="1" applyBorder="1" applyAlignment="1">
      <alignment horizontal="left"/>
      <protection/>
    </xf>
    <xf numFmtId="0" fontId="13" fillId="0" borderId="0" xfId="50" applyFont="1" applyFill="1" applyBorder="1" applyAlignment="1">
      <alignment/>
      <protection/>
    </xf>
    <xf numFmtId="16" fontId="13" fillId="0" borderId="0" xfId="50" applyNumberFormat="1" applyFont="1" applyFill="1" applyBorder="1" applyAlignment="1">
      <alignment/>
      <protection/>
    </xf>
    <xf numFmtId="3" fontId="13" fillId="0" borderId="0" xfId="50" applyNumberFormat="1" applyFont="1" applyFill="1" applyBorder="1">
      <alignment/>
      <protection/>
    </xf>
    <xf numFmtId="0" fontId="13" fillId="0" borderId="13" xfId="50" applyFont="1" applyFill="1" applyBorder="1" applyAlignment="1">
      <alignment horizontal="right"/>
      <protection/>
    </xf>
    <xf numFmtId="0" fontId="26" fillId="0" borderId="0" xfId="50" applyFont="1" applyFill="1" applyBorder="1" applyAlignment="1">
      <alignment horizontal="left"/>
      <protection/>
    </xf>
    <xf numFmtId="0" fontId="26" fillId="0" borderId="0" xfId="50" applyFont="1" applyFill="1" applyBorder="1" applyAlignment="1">
      <alignment horizontal="center"/>
      <protection/>
    </xf>
    <xf numFmtId="0" fontId="26" fillId="0" borderId="0" xfId="50" applyFont="1" applyFill="1" applyBorder="1">
      <alignment/>
      <protection/>
    </xf>
    <xf numFmtId="0" fontId="20" fillId="0" borderId="12" xfId="50" applyFont="1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83" fillId="0" borderId="15" xfId="0" applyFont="1" applyFill="1" applyBorder="1" applyAlignment="1">
      <alignment/>
    </xf>
    <xf numFmtId="0" fontId="14" fillId="0" borderId="15" xfId="50" applyFont="1" applyFill="1" applyBorder="1" applyAlignment="1">
      <alignment horizontal="left"/>
      <protection/>
    </xf>
    <xf numFmtId="3" fontId="88" fillId="0" borderId="15" xfId="0" applyNumberFormat="1" applyFont="1" applyFill="1" applyBorder="1" applyAlignment="1">
      <alignment/>
    </xf>
    <xf numFmtId="0" fontId="14" fillId="0" borderId="15" xfId="50" applyFont="1" applyFill="1" applyBorder="1" applyAlignment="1">
      <alignment horizontal="center"/>
      <protection/>
    </xf>
    <xf numFmtId="0" fontId="93" fillId="0" borderId="10" xfId="0" applyFont="1" applyFill="1" applyBorder="1" applyAlignment="1">
      <alignment/>
    </xf>
    <xf numFmtId="0" fontId="13" fillId="0" borderId="11" xfId="50" applyFont="1" applyFill="1" applyBorder="1">
      <alignment/>
      <protection/>
    </xf>
    <xf numFmtId="0" fontId="94" fillId="0" borderId="17" xfId="0" applyFont="1" applyFill="1" applyBorder="1" applyAlignment="1">
      <alignment/>
    </xf>
    <xf numFmtId="3" fontId="14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0" fontId="15" fillId="0" borderId="0" xfId="50" applyFont="1" applyFill="1" applyBorder="1" applyAlignment="1">
      <alignment horizontal="centerContinuous"/>
      <protection/>
    </xf>
    <xf numFmtId="0" fontId="14" fillId="0" borderId="13" xfId="50" applyFont="1" applyFill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Border="1" applyAlignment="1">
      <alignment horizontal="centerContinuous"/>
      <protection/>
    </xf>
    <xf numFmtId="0" fontId="13" fillId="0" borderId="12" xfId="50" applyFont="1" applyFill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 applyBorder="1">
      <alignment/>
      <protection/>
    </xf>
    <xf numFmtId="3" fontId="14" fillId="0" borderId="12" xfId="50" applyNumberFormat="1" applyFont="1" applyFill="1" applyBorder="1">
      <alignment/>
      <protection/>
    </xf>
    <xf numFmtId="0" fontId="14" fillId="0" borderId="0" xfId="50" applyFont="1" applyFill="1" applyBorder="1">
      <alignment/>
      <protection/>
    </xf>
    <xf numFmtId="3" fontId="16" fillId="0" borderId="0" xfId="50" applyNumberFormat="1" applyFont="1" applyFill="1" applyBorder="1">
      <alignment/>
      <protection/>
    </xf>
    <xf numFmtId="3" fontId="13" fillId="0" borderId="13" xfId="50" applyNumberFormat="1" applyFont="1" applyFill="1" applyBorder="1" applyAlignment="1">
      <alignment/>
      <protection/>
    </xf>
    <xf numFmtId="3" fontId="13" fillId="0" borderId="13" xfId="50" applyNumberFormat="1" applyFont="1" applyFill="1" applyBorder="1">
      <alignment/>
      <protection/>
    </xf>
    <xf numFmtId="0" fontId="14" fillId="0" borderId="12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centerContinuous"/>
      <protection/>
    </xf>
    <xf numFmtId="3" fontId="2" fillId="0" borderId="0" xfId="50" applyNumberFormat="1" applyFont="1" applyFill="1" applyBorder="1">
      <alignment/>
      <protection/>
    </xf>
    <xf numFmtId="3" fontId="83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50" applyFont="1" applyFill="1" applyBorder="1">
      <alignment/>
      <protection/>
    </xf>
    <xf numFmtId="0" fontId="28" fillId="0" borderId="0" xfId="50" applyFont="1" applyFill="1" applyBorder="1">
      <alignment/>
      <protection/>
    </xf>
    <xf numFmtId="0" fontId="14" fillId="0" borderId="14" xfId="50" applyFont="1" applyBorder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Fill="1" applyBorder="1">
      <alignment/>
      <protection/>
    </xf>
    <xf numFmtId="0" fontId="20" fillId="0" borderId="15" xfId="50" applyFont="1" applyFill="1" applyBorder="1" applyAlignment="1">
      <alignment horizontal="center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0" fillId="0" borderId="0" xfId="0" applyNumberFormat="1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90" fillId="33" borderId="0" xfId="50" applyFont="1" applyFill="1" applyBorder="1" applyAlignment="1">
      <alignment horizontal="center"/>
      <protection/>
    </xf>
    <xf numFmtId="3" fontId="90" fillId="33" borderId="0" xfId="50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50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50" applyFont="1" applyFill="1" applyBorder="1" applyAlignment="1">
      <alignment horizontal="center"/>
      <protection/>
    </xf>
    <xf numFmtId="0" fontId="83" fillId="35" borderId="22" xfId="0" applyFont="1" applyFill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92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Border="1" applyAlignment="1">
      <alignment horizontal="center"/>
      <protection/>
    </xf>
    <xf numFmtId="0" fontId="13" fillId="0" borderId="0" xfId="50" applyFont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2" fillId="0" borderId="0" xfId="5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0" fontId="99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85" fillId="0" borderId="0" xfId="51" applyFont="1" applyFill="1" applyBorder="1" applyAlignment="1">
      <alignment horizontal="center"/>
      <protection/>
    </xf>
    <xf numFmtId="0" fontId="5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" fontId="13" fillId="0" borderId="0" xfId="51" applyNumberFormat="1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16" fontId="13" fillId="0" borderId="0" xfId="50" applyNumberFormat="1" applyFont="1" applyFill="1" applyBorder="1" applyAlignment="1">
      <alignment horizontal="center"/>
      <protection/>
    </xf>
    <xf numFmtId="0" fontId="53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13" xfId="51" applyFont="1" applyFill="1" applyBorder="1" applyAlignment="1">
      <alignment horizontal="center"/>
      <protection/>
    </xf>
    <xf numFmtId="49" fontId="18" fillId="0" borderId="0" xfId="51" applyNumberFormat="1" applyFont="1" applyFill="1" applyBorder="1" applyAlignment="1">
      <alignment horizontal="center"/>
      <protection/>
    </xf>
    <xf numFmtId="49" fontId="18" fillId="0" borderId="13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  <xf numFmtId="0" fontId="100" fillId="0" borderId="0" xfId="50" applyFont="1" applyFill="1" applyBorder="1">
      <alignment/>
      <protection/>
    </xf>
    <xf numFmtId="0" fontId="66" fillId="0" borderId="0" xfId="0" applyFont="1" applyFill="1" applyBorder="1" applyAlignment="1">
      <alignment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LINEUP!$A$113:$A$116</c:f>
              <c:strCache/>
            </c:strRef>
          </c:cat>
          <c:val>
            <c:numRef>
              <c:f>LINEUP!$B$113:$B$116</c:f>
              <c:numCache/>
            </c:numRef>
          </c:val>
          <c:shape val="cylinder"/>
        </c:ser>
        <c:overlap val="100"/>
        <c:shape val="cylinder"/>
        <c:axId val="1975265"/>
        <c:axId val="17777386"/>
      </c:bar3DChart>
      <c:catAx>
        <c:axId val="1975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777386"/>
        <c:crosses val="autoZero"/>
        <c:auto val="1"/>
        <c:lblOffset val="100"/>
        <c:tickLblSkip val="1"/>
        <c:noMultiLvlLbl val="0"/>
      </c:catAx>
      <c:valAx>
        <c:axId val="177773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7526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LINEUP!$A$96:$A$100</c:f>
              <c:strCache/>
            </c:strRef>
          </c:cat>
          <c:val>
            <c:numRef>
              <c:f>LINEUP!$B$96:$B$100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BAGGED!$A$71:$A$76</c:f>
              <c:strCache/>
            </c:strRef>
          </c:cat>
          <c:val>
            <c:numRef>
              <c:f>BAGGED!$B$71:$B$76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BAGGED!$A$85:$A$87</c:f>
              <c:strCache/>
            </c:strRef>
          </c:cat>
          <c:val>
            <c:numRef>
              <c:f>BAGGED!$B$85:$B$87</c:f>
              <c:numCache/>
            </c:numRef>
          </c:val>
          <c:shape val="box"/>
        </c:ser>
        <c:shape val="box"/>
        <c:axId val="25778747"/>
        <c:axId val="30682132"/>
      </c:bar3DChart>
      <c:catAx>
        <c:axId val="25778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82132"/>
        <c:crosses val="autoZero"/>
        <c:auto val="1"/>
        <c:lblOffset val="100"/>
        <c:tickLblSkip val="1"/>
        <c:noMultiLvlLbl val="0"/>
      </c:catAx>
      <c:valAx>
        <c:axId val="306821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7874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BULK!$A$87:$A$90</c:f>
              <c:strCache/>
            </c:strRef>
          </c:cat>
          <c:val>
            <c:numRef>
              <c:f>BULK!$B$87:$B$90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2</xdr:col>
      <xdr:colOff>457200</xdr:colOff>
      <xdr:row>111</xdr:row>
      <xdr:rowOff>19050</xdr:rowOff>
    </xdr:from>
    <xdr:to>
      <xdr:col>10</xdr:col>
      <xdr:colOff>104775</xdr:colOff>
      <xdr:row>126</xdr:row>
      <xdr:rowOff>19050</xdr:rowOff>
    </xdr:to>
    <xdr:graphicFrame>
      <xdr:nvGraphicFramePr>
        <xdr:cNvPr id="2" name="Gráfico 7"/>
        <xdr:cNvGraphicFramePr/>
      </xdr:nvGraphicFramePr>
      <xdr:xfrm>
        <a:off x="2409825" y="22421850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93</xdr:row>
      <xdr:rowOff>38100</xdr:rowOff>
    </xdr:from>
    <xdr:to>
      <xdr:col>10</xdr:col>
      <xdr:colOff>133350</xdr:colOff>
      <xdr:row>109</xdr:row>
      <xdr:rowOff>123825</xdr:rowOff>
    </xdr:to>
    <xdr:graphicFrame>
      <xdr:nvGraphicFramePr>
        <xdr:cNvPr id="3" name="Gráfico 6"/>
        <xdr:cNvGraphicFramePr/>
      </xdr:nvGraphicFramePr>
      <xdr:xfrm>
        <a:off x="2428875" y="19011900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28575</xdr:colOff>
      <xdr:row>68</xdr:row>
      <xdr:rowOff>0</xdr:rowOff>
    </xdr:from>
    <xdr:to>
      <xdr:col>10</xdr:col>
      <xdr:colOff>466725</xdr:colOff>
      <xdr:row>81</xdr:row>
      <xdr:rowOff>104775</xdr:rowOff>
    </xdr:to>
    <xdr:graphicFrame>
      <xdr:nvGraphicFramePr>
        <xdr:cNvPr id="2" name="Gráfico 13"/>
        <xdr:cNvGraphicFramePr/>
      </xdr:nvGraphicFramePr>
      <xdr:xfrm>
        <a:off x="2419350" y="13849350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82</xdr:row>
      <xdr:rowOff>76200</xdr:rowOff>
    </xdr:from>
    <xdr:to>
      <xdr:col>10</xdr:col>
      <xdr:colOff>476250</xdr:colOff>
      <xdr:row>94</xdr:row>
      <xdr:rowOff>9525</xdr:rowOff>
    </xdr:to>
    <xdr:graphicFrame>
      <xdr:nvGraphicFramePr>
        <xdr:cNvPr id="3" name="Gráfico 14"/>
        <xdr:cNvGraphicFramePr/>
      </xdr:nvGraphicFramePr>
      <xdr:xfrm>
        <a:off x="2371725" y="16592550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123825</xdr:colOff>
      <xdr:row>84</xdr:row>
      <xdr:rowOff>171450</xdr:rowOff>
    </xdr:from>
    <xdr:to>
      <xdr:col>9</xdr:col>
      <xdr:colOff>419100</xdr:colOff>
      <xdr:row>99</xdr:row>
      <xdr:rowOff>161925</xdr:rowOff>
    </xdr:to>
    <xdr:graphicFrame>
      <xdr:nvGraphicFramePr>
        <xdr:cNvPr id="2" name="Gráfico 13"/>
        <xdr:cNvGraphicFramePr/>
      </xdr:nvGraphicFramePr>
      <xdr:xfrm>
        <a:off x="2590800" y="17316450"/>
        <a:ext cx="514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4"/>
  <sheetViews>
    <sheetView showGridLines="0" tabSelected="1" zoomScale="110" zoomScaleNormal="110" zoomScaleSheetLayoutView="80" workbookViewId="0" topLeftCell="A1">
      <selection activeCell="L11" sqref="L11"/>
    </sheetView>
  </sheetViews>
  <sheetFormatPr defaultColWidth="17.28125" defaultRowHeight="15"/>
  <cols>
    <col min="1" max="1" width="17.28125" style="385" customWidth="1"/>
    <col min="2" max="2" width="12.00390625" style="237" customWidth="1"/>
    <col min="3" max="4" width="7.00390625" style="237" customWidth="1"/>
    <col min="5" max="5" width="7.28125" style="237" customWidth="1"/>
    <col min="6" max="6" width="12.57421875" style="237" bestFit="1" customWidth="1"/>
    <col min="7" max="7" width="13.421875" style="237" customWidth="1"/>
    <col min="8" max="8" width="9.421875" style="237" customWidth="1"/>
    <col min="9" max="9" width="31.57421875" style="237" customWidth="1"/>
    <col min="10" max="10" width="14.8515625" style="237" bestFit="1" customWidth="1"/>
    <col min="11" max="11" width="7.8515625" style="237" bestFit="1" customWidth="1"/>
    <col min="12" max="12" width="11.421875" style="299" customWidth="1"/>
    <col min="13" max="16384" width="17.28125" style="237" customWidth="1"/>
  </cols>
  <sheetData>
    <row r="1" spans="1:13" ht="47.25">
      <c r="A1" s="234"/>
      <c r="B1" s="235"/>
      <c r="C1" s="437" t="s">
        <v>61</v>
      </c>
      <c r="D1" s="437"/>
      <c r="E1" s="437"/>
      <c r="F1" s="437"/>
      <c r="G1" s="437"/>
      <c r="H1" s="437"/>
      <c r="I1" s="437"/>
      <c r="J1" s="437"/>
      <c r="K1" s="438"/>
      <c r="L1" s="463"/>
      <c r="M1" s="236"/>
    </row>
    <row r="2" spans="1:13" ht="26.25">
      <c r="A2" s="238"/>
      <c r="B2" s="239"/>
      <c r="C2" s="439" t="s">
        <v>137</v>
      </c>
      <c r="D2" s="440"/>
      <c r="E2" s="440"/>
      <c r="F2" s="440"/>
      <c r="G2" s="440"/>
      <c r="H2" s="440"/>
      <c r="I2" s="440"/>
      <c r="J2" s="440"/>
      <c r="K2" s="441"/>
      <c r="L2" s="463"/>
      <c r="M2" s="236"/>
    </row>
    <row r="3" spans="1:13" ht="15">
      <c r="A3" s="238"/>
      <c r="B3" s="239"/>
      <c r="C3" s="442" t="s">
        <v>76</v>
      </c>
      <c r="D3" s="443"/>
      <c r="E3" s="443"/>
      <c r="F3" s="443"/>
      <c r="G3" s="443"/>
      <c r="H3" s="443"/>
      <c r="I3" s="443"/>
      <c r="J3" s="443"/>
      <c r="K3" s="444"/>
      <c r="L3" s="463"/>
      <c r="M3" s="236"/>
    </row>
    <row r="4" spans="1:13" ht="34.5">
      <c r="A4" s="238"/>
      <c r="B4" s="239"/>
      <c r="C4" s="240"/>
      <c r="D4" s="241"/>
      <c r="E4" s="241"/>
      <c r="F4" s="242"/>
      <c r="G4" s="243"/>
      <c r="H4" s="244"/>
      <c r="I4" s="239"/>
      <c r="J4" s="239"/>
      <c r="K4" s="245"/>
      <c r="L4" s="463"/>
      <c r="M4" s="236"/>
    </row>
    <row r="5" spans="1:13" ht="18">
      <c r="A5" s="238"/>
      <c r="B5" s="239"/>
      <c r="C5" s="239"/>
      <c r="D5" s="239"/>
      <c r="E5" s="246"/>
      <c r="F5" s="239"/>
      <c r="G5" s="247"/>
      <c r="H5" s="244"/>
      <c r="I5" s="239"/>
      <c r="J5" s="239"/>
      <c r="K5" s="245"/>
      <c r="L5" s="463"/>
      <c r="M5" s="236"/>
    </row>
    <row r="6" spans="1:13" ht="15">
      <c r="A6" s="167" t="s">
        <v>0</v>
      </c>
      <c r="B6" s="249"/>
      <c r="C6" s="169" t="s">
        <v>1</v>
      </c>
      <c r="D6" s="169" t="s">
        <v>2</v>
      </c>
      <c r="E6" s="250" t="s">
        <v>3</v>
      </c>
      <c r="F6" s="169" t="s">
        <v>4</v>
      </c>
      <c r="G6" s="169" t="s">
        <v>5</v>
      </c>
      <c r="H6" s="169" t="s">
        <v>6</v>
      </c>
      <c r="I6" s="169" t="s">
        <v>7</v>
      </c>
      <c r="J6" s="169" t="s">
        <v>8</v>
      </c>
      <c r="K6" s="251"/>
      <c r="L6" s="463"/>
      <c r="M6" s="236"/>
    </row>
    <row r="7" spans="1:13" ht="15">
      <c r="A7" s="252"/>
      <c r="B7" s="253"/>
      <c r="C7" s="253"/>
      <c r="D7" s="253"/>
      <c r="E7" s="253"/>
      <c r="F7" s="253"/>
      <c r="G7" s="253"/>
      <c r="H7" s="254"/>
      <c r="I7" s="254"/>
      <c r="J7" s="253"/>
      <c r="K7" s="255"/>
      <c r="L7" s="464"/>
      <c r="M7" s="236"/>
    </row>
    <row r="8" spans="1:13" ht="15">
      <c r="A8" s="257"/>
      <c r="B8" s="258" t="s">
        <v>45</v>
      </c>
      <c r="C8" s="259"/>
      <c r="D8" s="386"/>
      <c r="E8" s="386"/>
      <c r="F8" s="386"/>
      <c r="G8" s="386"/>
      <c r="H8" s="261"/>
      <c r="I8" s="261"/>
      <c r="J8" s="386"/>
      <c r="K8" s="387"/>
      <c r="L8" s="464"/>
      <c r="M8" s="263"/>
    </row>
    <row r="9" spans="1:14" ht="15">
      <c r="A9" s="264"/>
      <c r="B9" s="265"/>
      <c r="C9" s="266" t="s">
        <v>73</v>
      </c>
      <c r="D9" s="267"/>
      <c r="E9" s="267"/>
      <c r="F9" s="267"/>
      <c r="G9" s="268" t="s">
        <v>57</v>
      </c>
      <c r="H9" s="175" t="s">
        <v>64</v>
      </c>
      <c r="I9" s="172" t="s">
        <v>56</v>
      </c>
      <c r="J9" s="267"/>
      <c r="K9" s="270" t="s">
        <v>44</v>
      </c>
      <c r="L9" s="464"/>
      <c r="M9" s="263"/>
      <c r="N9" s="256"/>
    </row>
    <row r="10" spans="1:13" s="402" customFormat="1" ht="15">
      <c r="A10" s="279" t="s">
        <v>64</v>
      </c>
      <c r="B10" s="236"/>
      <c r="C10" s="236"/>
      <c r="D10" s="236"/>
      <c r="E10" s="236"/>
      <c r="F10" s="236"/>
      <c r="G10" s="236"/>
      <c r="H10" s="236"/>
      <c r="I10" s="236"/>
      <c r="J10" s="236"/>
      <c r="K10" s="300"/>
      <c r="L10" s="299"/>
      <c r="M10" s="263"/>
    </row>
    <row r="11" spans="1:13" ht="15">
      <c r="A11" s="264"/>
      <c r="B11" s="277"/>
      <c r="C11" s="266" t="s">
        <v>59</v>
      </c>
      <c r="D11" s="267"/>
      <c r="E11" s="267"/>
      <c r="F11" s="267"/>
      <c r="G11" s="268" t="s">
        <v>57</v>
      </c>
      <c r="H11" s="175">
        <v>0</v>
      </c>
      <c r="I11" s="266" t="s">
        <v>56</v>
      </c>
      <c r="J11" s="267"/>
      <c r="K11" s="270"/>
      <c r="L11" s="464"/>
      <c r="M11" s="276"/>
    </row>
    <row r="12" spans="1:13" s="280" customFormat="1" ht="15.75" customHeight="1">
      <c r="A12" s="165" t="s">
        <v>120</v>
      </c>
      <c r="B12" s="282"/>
      <c r="C12" s="271">
        <v>43416</v>
      </c>
      <c r="D12" s="157" t="s">
        <v>86</v>
      </c>
      <c r="E12" s="157" t="s">
        <v>86</v>
      </c>
      <c r="F12" s="273">
        <v>4013000</v>
      </c>
      <c r="H12" s="57" t="s">
        <v>89</v>
      </c>
      <c r="I12" s="57" t="s">
        <v>136</v>
      </c>
      <c r="J12" s="57" t="s">
        <v>86</v>
      </c>
      <c r="K12" s="430"/>
      <c r="L12" s="299"/>
      <c r="M12" s="329"/>
    </row>
    <row r="13" spans="1:13" s="280" customFormat="1" ht="15.75" customHeight="1">
      <c r="A13" s="165" t="s">
        <v>143</v>
      </c>
      <c r="B13" s="282"/>
      <c r="C13" s="271">
        <v>43428</v>
      </c>
      <c r="D13" s="157" t="s">
        <v>86</v>
      </c>
      <c r="E13" s="157" t="s">
        <v>86</v>
      </c>
      <c r="F13" s="273">
        <v>21950000</v>
      </c>
      <c r="H13" s="57" t="s">
        <v>89</v>
      </c>
      <c r="I13" s="57" t="s">
        <v>144</v>
      </c>
      <c r="J13" s="57" t="s">
        <v>86</v>
      </c>
      <c r="K13" s="434"/>
      <c r="L13" s="299"/>
      <c r="M13" s="329"/>
    </row>
    <row r="14" spans="1:13" ht="15">
      <c r="A14" s="279"/>
      <c r="B14" s="236"/>
      <c r="C14" s="236"/>
      <c r="D14" s="236"/>
      <c r="E14" s="236"/>
      <c r="F14" s="236"/>
      <c r="G14" s="236"/>
      <c r="H14" s="236"/>
      <c r="I14" s="236"/>
      <c r="J14" s="236"/>
      <c r="K14" s="401"/>
      <c r="M14" s="276"/>
    </row>
    <row r="15" spans="1:13" ht="13.5" customHeight="1">
      <c r="A15" s="284"/>
      <c r="B15" s="386"/>
      <c r="C15" s="388" t="s">
        <v>10</v>
      </c>
      <c r="D15" s="389"/>
      <c r="E15" s="389"/>
      <c r="F15" s="287">
        <f>SUM(F10:F14)</f>
        <v>25963000</v>
      </c>
      <c r="G15" s="288">
        <f>SUM(G10:G14)</f>
        <v>0</v>
      </c>
      <c r="H15" s="386"/>
      <c r="I15" s="386"/>
      <c r="J15" s="386"/>
      <c r="K15" s="387"/>
      <c r="L15" s="464"/>
      <c r="M15" s="263"/>
    </row>
    <row r="16" spans="1:13" ht="13.5" customHeight="1">
      <c r="A16" s="257"/>
      <c r="B16" s="289"/>
      <c r="C16" s="290"/>
      <c r="D16" s="291"/>
      <c r="E16" s="291"/>
      <c r="F16" s="292"/>
      <c r="G16" s="293"/>
      <c r="H16" s="294"/>
      <c r="I16" s="294"/>
      <c r="J16" s="294"/>
      <c r="K16" s="387"/>
      <c r="M16" s="263"/>
    </row>
    <row r="17" spans="1:13" ht="13.5" customHeight="1">
      <c r="A17" s="257"/>
      <c r="B17" s="258" t="s">
        <v>55</v>
      </c>
      <c r="C17" s="259"/>
      <c r="D17" s="386"/>
      <c r="E17" s="386"/>
      <c r="F17" s="386"/>
      <c r="G17" s="386"/>
      <c r="H17" s="261"/>
      <c r="I17" s="261"/>
      <c r="J17" s="386"/>
      <c r="K17" s="387"/>
      <c r="M17" s="263"/>
    </row>
    <row r="18" spans="1:13" ht="14.25" customHeight="1">
      <c r="A18" s="264"/>
      <c r="B18" s="265"/>
      <c r="C18" s="266" t="s">
        <v>50</v>
      </c>
      <c r="D18" s="267"/>
      <c r="E18" s="267"/>
      <c r="F18" s="267"/>
      <c r="G18" s="268" t="s">
        <v>57</v>
      </c>
      <c r="H18" s="269">
        <v>0</v>
      </c>
      <c r="I18" s="266" t="s">
        <v>56</v>
      </c>
      <c r="J18" s="267"/>
      <c r="K18" s="270"/>
      <c r="L18" s="464"/>
      <c r="M18" s="263"/>
    </row>
    <row r="19" spans="1:13" s="280" customFormat="1" ht="15.75" customHeight="1">
      <c r="A19" s="165" t="s">
        <v>120</v>
      </c>
      <c r="B19" s="282"/>
      <c r="C19" s="271">
        <v>43420</v>
      </c>
      <c r="D19" s="157" t="s">
        <v>86</v>
      </c>
      <c r="E19" s="157" t="s">
        <v>86</v>
      </c>
      <c r="F19" s="273">
        <v>17450000</v>
      </c>
      <c r="H19" s="57" t="s">
        <v>89</v>
      </c>
      <c r="I19" s="57" t="s">
        <v>121</v>
      </c>
      <c r="J19" s="57" t="s">
        <v>86</v>
      </c>
      <c r="K19" s="429"/>
      <c r="L19" s="299"/>
      <c r="M19" s="329"/>
    </row>
    <row r="20" spans="1:13" ht="13.5" customHeight="1">
      <c r="A20" s="89"/>
      <c r="B20" s="282"/>
      <c r="C20" s="271"/>
      <c r="D20" s="272"/>
      <c r="E20" s="157"/>
      <c r="G20" s="273"/>
      <c r="H20" s="57"/>
      <c r="I20" s="57"/>
      <c r="J20" s="57"/>
      <c r="K20" s="400"/>
      <c r="L20" s="464"/>
      <c r="M20" s="263"/>
    </row>
    <row r="21" spans="1:13" ht="13.5" customHeight="1">
      <c r="A21" s="284"/>
      <c r="B21" s="386"/>
      <c r="C21" s="388" t="s">
        <v>10</v>
      </c>
      <c r="D21" s="389"/>
      <c r="E21" s="389"/>
      <c r="F21" s="287">
        <f>SUM(F19:F19)</f>
        <v>17450000</v>
      </c>
      <c r="G21" s="288">
        <f>SUM(G19:G20)</f>
        <v>0</v>
      </c>
      <c r="H21" s="386"/>
      <c r="I21" s="386"/>
      <c r="J21" s="386"/>
      <c r="K21" s="387"/>
      <c r="L21" s="464"/>
      <c r="M21" s="263"/>
    </row>
    <row r="22" spans="1:13" ht="13.5" customHeight="1">
      <c r="A22" s="284"/>
      <c r="B22" s="386"/>
      <c r="C22" s="296"/>
      <c r="D22" s="403"/>
      <c r="E22" s="297"/>
      <c r="F22" s="298"/>
      <c r="G22" s="298"/>
      <c r="H22" s="386"/>
      <c r="I22" s="261"/>
      <c r="J22" s="386"/>
      <c r="K22" s="387"/>
      <c r="L22" s="464"/>
      <c r="M22" s="263"/>
    </row>
    <row r="23" spans="1:13" s="280" customFormat="1" ht="13.5" customHeight="1">
      <c r="A23" s="257"/>
      <c r="B23" s="258" t="s">
        <v>46</v>
      </c>
      <c r="C23" s="259"/>
      <c r="D23" s="236"/>
      <c r="E23" s="236"/>
      <c r="F23" s="236"/>
      <c r="G23" s="236"/>
      <c r="H23" s="261"/>
      <c r="J23" s="386"/>
      <c r="K23" s="387"/>
      <c r="L23" s="299"/>
      <c r="M23" s="281"/>
    </row>
    <row r="24" spans="1:13" s="280" customFormat="1" ht="13.5" customHeight="1">
      <c r="A24" s="264"/>
      <c r="B24" s="265"/>
      <c r="C24" s="266" t="s">
        <v>73</v>
      </c>
      <c r="D24" s="267"/>
      <c r="E24" s="267"/>
      <c r="F24" s="267"/>
      <c r="G24" s="268" t="s">
        <v>57</v>
      </c>
      <c r="H24" s="269">
        <f>MEDIAN(L25:L26)</f>
        <v>5.5</v>
      </c>
      <c r="I24" s="172" t="s">
        <v>56</v>
      </c>
      <c r="J24" s="267"/>
      <c r="K24" s="270"/>
      <c r="L24" s="299"/>
      <c r="M24" s="281"/>
    </row>
    <row r="25" spans="1:13" s="280" customFormat="1" ht="15.75" customHeight="1">
      <c r="A25" s="165" t="s">
        <v>134</v>
      </c>
      <c r="B25" s="282"/>
      <c r="C25" s="271">
        <v>43411</v>
      </c>
      <c r="D25" s="157">
        <v>43414</v>
      </c>
      <c r="E25" s="157">
        <v>43418</v>
      </c>
      <c r="F25" s="431"/>
      <c r="G25" s="273">
        <v>33000000</v>
      </c>
      <c r="H25" s="57" t="s">
        <v>9</v>
      </c>
      <c r="I25" s="57" t="s">
        <v>91</v>
      </c>
      <c r="J25" s="57" t="s">
        <v>15</v>
      </c>
      <c r="K25" s="432"/>
      <c r="L25" s="299">
        <f>DAYS360(C25,D25)</f>
        <v>3</v>
      </c>
      <c r="M25" s="329"/>
    </row>
    <row r="26" spans="1:13" s="280" customFormat="1" ht="15.75" customHeight="1">
      <c r="A26" s="165" t="s">
        <v>133</v>
      </c>
      <c r="B26" s="282"/>
      <c r="C26" s="271">
        <v>43410</v>
      </c>
      <c r="D26" s="157">
        <v>43418</v>
      </c>
      <c r="E26" s="157">
        <v>43423</v>
      </c>
      <c r="F26" s="431"/>
      <c r="G26" s="273">
        <v>38500000</v>
      </c>
      <c r="H26" s="57" t="s">
        <v>9</v>
      </c>
      <c r="I26" s="57" t="s">
        <v>87</v>
      </c>
      <c r="J26" s="57" t="s">
        <v>15</v>
      </c>
      <c r="K26" s="432"/>
      <c r="L26" s="299">
        <f>DAYS360(C26,D26)</f>
        <v>8</v>
      </c>
      <c r="M26" s="329"/>
    </row>
    <row r="27" spans="1:13" ht="15">
      <c r="A27" s="264"/>
      <c r="B27" s="277"/>
      <c r="C27" s="266" t="s">
        <v>50</v>
      </c>
      <c r="D27" s="267"/>
      <c r="E27" s="267"/>
      <c r="F27" s="267"/>
      <c r="G27" s="268" t="s">
        <v>57</v>
      </c>
      <c r="H27" s="278" t="s">
        <v>64</v>
      </c>
      <c r="I27" s="266" t="s">
        <v>56</v>
      </c>
      <c r="J27" s="267"/>
      <c r="K27" s="270"/>
      <c r="L27" s="464"/>
      <c r="M27" s="263"/>
    </row>
    <row r="28" spans="1:13" ht="15">
      <c r="A28" s="279" t="s">
        <v>64</v>
      </c>
      <c r="B28" s="236"/>
      <c r="C28" s="236"/>
      <c r="D28" s="236"/>
      <c r="E28" s="236"/>
      <c r="F28" s="236"/>
      <c r="G28" s="236"/>
      <c r="H28" s="236"/>
      <c r="I28" s="236"/>
      <c r="J28" s="236"/>
      <c r="K28" s="300"/>
      <c r="M28" s="263"/>
    </row>
    <row r="29" spans="1:13" ht="15">
      <c r="A29" s="284"/>
      <c r="B29" s="386"/>
      <c r="C29" s="388" t="s">
        <v>10</v>
      </c>
      <c r="D29" s="389"/>
      <c r="E29" s="389"/>
      <c r="F29" s="287">
        <f>SUM(F24:F27)</f>
        <v>0</v>
      </c>
      <c r="G29" s="288">
        <f>SUM(G25:G28)</f>
        <v>71500000</v>
      </c>
      <c r="H29" s="386"/>
      <c r="I29" s="386"/>
      <c r="J29" s="386"/>
      <c r="K29" s="387"/>
      <c r="L29" s="464"/>
      <c r="M29" s="263"/>
    </row>
    <row r="30" spans="1:13" ht="15">
      <c r="A30" s="284"/>
      <c r="B30" s="386"/>
      <c r="C30" s="296"/>
      <c r="D30" s="297"/>
      <c r="E30" s="297"/>
      <c r="F30" s="298"/>
      <c r="G30" s="298"/>
      <c r="H30" s="386"/>
      <c r="I30" s="386"/>
      <c r="J30" s="386"/>
      <c r="K30" s="387"/>
      <c r="L30" s="464"/>
      <c r="M30" s="263"/>
    </row>
    <row r="31" spans="1:13" ht="15">
      <c r="A31" s="303"/>
      <c r="B31" s="258" t="s">
        <v>48</v>
      </c>
      <c r="C31" s="259"/>
      <c r="D31" s="386"/>
      <c r="E31" s="236"/>
      <c r="F31" s="304"/>
      <c r="G31" s="304"/>
      <c r="H31" s="261"/>
      <c r="I31" s="261"/>
      <c r="J31" s="261"/>
      <c r="K31" s="305"/>
      <c r="L31" s="464"/>
      <c r="M31" s="263"/>
    </row>
    <row r="32" spans="1:13" ht="15">
      <c r="A32" s="264"/>
      <c r="B32" s="265"/>
      <c r="C32" s="266" t="s">
        <v>50</v>
      </c>
      <c r="D32" s="267"/>
      <c r="E32" s="267"/>
      <c r="F32" s="267"/>
      <c r="G32" s="268" t="s">
        <v>57</v>
      </c>
      <c r="H32" s="268" t="s">
        <v>64</v>
      </c>
      <c r="I32" s="266" t="s">
        <v>56</v>
      </c>
      <c r="J32" s="267"/>
      <c r="K32" s="270"/>
      <c r="M32" s="276"/>
    </row>
    <row r="33" spans="1:13" ht="15">
      <c r="A33" s="279" t="s">
        <v>64</v>
      </c>
      <c r="B33" s="306"/>
      <c r="C33" s="307"/>
      <c r="D33" s="308"/>
      <c r="E33" s="309"/>
      <c r="F33" s="310"/>
      <c r="G33" s="311"/>
      <c r="H33" s="312"/>
      <c r="I33" s="312"/>
      <c r="J33" s="312"/>
      <c r="K33" s="300"/>
      <c r="M33" s="276"/>
    </row>
    <row r="34" spans="1:13" ht="15">
      <c r="A34" s="279"/>
      <c r="B34" s="306"/>
      <c r="C34" s="307"/>
      <c r="D34" s="308"/>
      <c r="E34" s="309"/>
      <c r="F34" s="310"/>
      <c r="G34" s="311"/>
      <c r="H34" s="312"/>
      <c r="I34" s="312"/>
      <c r="J34" s="312"/>
      <c r="K34" s="300"/>
      <c r="M34" s="276"/>
    </row>
    <row r="35" spans="1:13" ht="15">
      <c r="A35" s="313"/>
      <c r="B35" s="289"/>
      <c r="C35" s="388" t="s">
        <v>10</v>
      </c>
      <c r="D35" s="389"/>
      <c r="E35" s="389"/>
      <c r="F35" s="287">
        <f>SUM(F33)</f>
        <v>0</v>
      </c>
      <c r="G35" s="288">
        <v>0</v>
      </c>
      <c r="H35" s="289"/>
      <c r="I35" s="289"/>
      <c r="J35" s="289"/>
      <c r="K35" s="387"/>
      <c r="M35" s="276"/>
    </row>
    <row r="36" spans="1:13" ht="15">
      <c r="A36" s="314" t="s">
        <v>16</v>
      </c>
      <c r="B36" s="315"/>
      <c r="C36" s="316"/>
      <c r="D36" s="316"/>
      <c r="E36" s="316"/>
      <c r="F36" s="315"/>
      <c r="G36" s="317"/>
      <c r="H36" s="318"/>
      <c r="I36" s="318"/>
      <c r="J36" s="316"/>
      <c r="K36" s="319" t="s">
        <v>16</v>
      </c>
      <c r="M36" s="276"/>
    </row>
    <row r="37" spans="1:13" ht="15">
      <c r="A37" s="320"/>
      <c r="B37" s="253"/>
      <c r="C37" s="321"/>
      <c r="D37" s="321"/>
      <c r="E37" s="322" t="s">
        <v>138</v>
      </c>
      <c r="F37" s="253"/>
      <c r="G37" s="323"/>
      <c r="H37" s="324"/>
      <c r="I37" s="324"/>
      <c r="J37" s="321"/>
      <c r="K37" s="325"/>
      <c r="M37" s="276"/>
    </row>
    <row r="38" spans="1:13" s="280" customFormat="1" ht="15">
      <c r="A38" s="326"/>
      <c r="B38" s="258" t="s">
        <v>12</v>
      </c>
      <c r="C38" s="259"/>
      <c r="D38" s="297"/>
      <c r="E38" s="297"/>
      <c r="F38" s="298"/>
      <c r="G38" s="327"/>
      <c r="H38" s="328"/>
      <c r="I38" s="328"/>
      <c r="J38" s="328"/>
      <c r="K38" s="262"/>
      <c r="L38" s="299"/>
      <c r="M38" s="329"/>
    </row>
    <row r="39" spans="1:13" s="280" customFormat="1" ht="15">
      <c r="A39" s="264"/>
      <c r="B39" s="265"/>
      <c r="C39" s="266" t="s">
        <v>13</v>
      </c>
      <c r="D39" s="267"/>
      <c r="E39" s="267"/>
      <c r="F39" s="267"/>
      <c r="G39" s="174" t="s">
        <v>57</v>
      </c>
      <c r="H39" s="269">
        <f>MEDIAN(L40:L43)</f>
        <v>1</v>
      </c>
      <c r="I39" s="266" t="s">
        <v>56</v>
      </c>
      <c r="J39" s="267"/>
      <c r="K39" s="270"/>
      <c r="L39" s="299"/>
      <c r="M39" s="329"/>
    </row>
    <row r="40" spans="1:13" s="280" customFormat="1" ht="15.75" customHeight="1">
      <c r="A40" s="165" t="s">
        <v>127</v>
      </c>
      <c r="B40" s="282"/>
      <c r="C40" s="271">
        <v>43419</v>
      </c>
      <c r="D40" s="157">
        <v>43419</v>
      </c>
      <c r="E40" s="157">
        <v>43421</v>
      </c>
      <c r="F40" s="435"/>
      <c r="G40" s="273">
        <v>47600000</v>
      </c>
      <c r="H40" s="57" t="s">
        <v>9</v>
      </c>
      <c r="I40" s="57" t="s">
        <v>128</v>
      </c>
      <c r="J40" s="57" t="s">
        <v>66</v>
      </c>
      <c r="K40" s="436"/>
      <c r="L40" s="299">
        <f>DAYS360(C40,D40)</f>
        <v>0</v>
      </c>
      <c r="M40" s="329"/>
    </row>
    <row r="41" spans="1:13" s="280" customFormat="1" ht="15.75" customHeight="1">
      <c r="A41" s="165" t="s">
        <v>140</v>
      </c>
      <c r="B41" s="282"/>
      <c r="C41" s="271">
        <v>43420</v>
      </c>
      <c r="D41" s="157">
        <v>43421</v>
      </c>
      <c r="E41" s="157">
        <v>43423</v>
      </c>
      <c r="F41" s="435"/>
      <c r="G41" s="273">
        <v>50000000</v>
      </c>
      <c r="H41" s="57" t="s">
        <v>9</v>
      </c>
      <c r="I41" s="57" t="s">
        <v>11</v>
      </c>
      <c r="J41" s="57" t="s">
        <v>86</v>
      </c>
      <c r="K41" s="436"/>
      <c r="L41" s="299">
        <f>DAYS360(C41,D41)</f>
        <v>1</v>
      </c>
      <c r="M41" s="329"/>
    </row>
    <row r="42" spans="1:13" s="280" customFormat="1" ht="15.75" customHeight="1">
      <c r="A42" s="165" t="s">
        <v>145</v>
      </c>
      <c r="B42" s="282"/>
      <c r="C42" s="271">
        <v>43420</v>
      </c>
      <c r="D42" s="157">
        <v>43421</v>
      </c>
      <c r="E42" s="157">
        <v>43423</v>
      </c>
      <c r="F42" s="435"/>
      <c r="G42" s="273">
        <v>35000000</v>
      </c>
      <c r="H42" s="57" t="s">
        <v>9</v>
      </c>
      <c r="I42" s="57" t="s">
        <v>128</v>
      </c>
      <c r="J42" s="57" t="s">
        <v>66</v>
      </c>
      <c r="K42" s="436"/>
      <c r="L42" s="299">
        <f>DAYS360(C42,D42)</f>
        <v>1</v>
      </c>
      <c r="M42" s="329"/>
    </row>
    <row r="43" spans="1:13" s="280" customFormat="1" ht="15.75" customHeight="1">
      <c r="A43" s="165" t="s">
        <v>107</v>
      </c>
      <c r="B43" s="282"/>
      <c r="C43" s="271">
        <v>43421</v>
      </c>
      <c r="D43" s="157">
        <v>43423</v>
      </c>
      <c r="E43" s="157">
        <v>43424</v>
      </c>
      <c r="F43" s="435"/>
      <c r="G43" s="273">
        <v>44633000</v>
      </c>
      <c r="H43" s="57" t="s">
        <v>9</v>
      </c>
      <c r="I43" s="57" t="s">
        <v>11</v>
      </c>
      <c r="J43" s="57" t="s">
        <v>66</v>
      </c>
      <c r="K43" s="436"/>
      <c r="L43" s="299">
        <f>DAYS360(C43,D43)</f>
        <v>2</v>
      </c>
      <c r="M43" s="329"/>
    </row>
    <row r="44" spans="1:13" ht="15">
      <c r="A44" s="264"/>
      <c r="B44" s="277"/>
      <c r="C44" s="266" t="s">
        <v>43</v>
      </c>
      <c r="D44" s="331"/>
      <c r="E44" s="267"/>
      <c r="F44" s="267"/>
      <c r="G44" s="268" t="s">
        <v>57</v>
      </c>
      <c r="H44" s="269">
        <f>MEDIAN(L45:L50)</f>
        <v>0.5</v>
      </c>
      <c r="I44" s="266" t="s">
        <v>56</v>
      </c>
      <c r="J44" s="267"/>
      <c r="K44" s="270"/>
      <c r="M44" s="276"/>
    </row>
    <row r="45" spans="1:13" s="280" customFormat="1" ht="15.75" customHeight="1">
      <c r="A45" s="165" t="s">
        <v>129</v>
      </c>
      <c r="B45" s="282"/>
      <c r="C45" s="271">
        <v>43410</v>
      </c>
      <c r="D45" s="157">
        <v>43417</v>
      </c>
      <c r="E45" s="157">
        <v>43418</v>
      </c>
      <c r="F45" s="435"/>
      <c r="G45" s="273">
        <v>31400000</v>
      </c>
      <c r="H45" s="57" t="s">
        <v>9</v>
      </c>
      <c r="I45" s="57" t="s">
        <v>11</v>
      </c>
      <c r="J45" s="57" t="s">
        <v>67</v>
      </c>
      <c r="K45" s="436"/>
      <c r="L45" s="299">
        <f aca="true" t="shared" si="0" ref="L45:L50">DAYS360(C45,D45)</f>
        <v>7</v>
      </c>
      <c r="M45" s="329"/>
    </row>
    <row r="46" spans="1:13" s="280" customFormat="1" ht="15.75" customHeight="1">
      <c r="A46" s="165" t="s">
        <v>141</v>
      </c>
      <c r="B46" s="282"/>
      <c r="C46" s="271">
        <v>43418</v>
      </c>
      <c r="D46" s="157">
        <v>43419</v>
      </c>
      <c r="E46" s="157">
        <v>43420</v>
      </c>
      <c r="F46" s="435"/>
      <c r="G46" s="273">
        <v>46500000</v>
      </c>
      <c r="H46" s="57" t="s">
        <v>9</v>
      </c>
      <c r="I46" s="57" t="s">
        <v>11</v>
      </c>
      <c r="J46" s="57" t="s">
        <v>15</v>
      </c>
      <c r="K46" s="436"/>
      <c r="L46" s="299">
        <f t="shared" si="0"/>
        <v>1</v>
      </c>
      <c r="M46" s="329"/>
    </row>
    <row r="47" spans="1:13" s="280" customFormat="1" ht="15.75" customHeight="1">
      <c r="A47" s="165" t="s">
        <v>146</v>
      </c>
      <c r="B47" s="282"/>
      <c r="C47" s="271">
        <v>43420</v>
      </c>
      <c r="D47" s="157">
        <v>43420</v>
      </c>
      <c r="E47" s="157">
        <v>43421</v>
      </c>
      <c r="F47" s="435"/>
      <c r="G47" s="273">
        <v>25000000</v>
      </c>
      <c r="H47" s="57" t="s">
        <v>9</v>
      </c>
      <c r="I47" s="57" t="s">
        <v>148</v>
      </c>
      <c r="J47" s="57" t="s">
        <v>149</v>
      </c>
      <c r="K47" s="436"/>
      <c r="L47" s="299">
        <f t="shared" si="0"/>
        <v>0</v>
      </c>
      <c r="M47" s="329"/>
    </row>
    <row r="48" spans="1:13" s="280" customFormat="1" ht="15.75" customHeight="1">
      <c r="A48" s="165" t="s">
        <v>107</v>
      </c>
      <c r="B48" s="282"/>
      <c r="C48" s="271">
        <v>43421</v>
      </c>
      <c r="D48" s="157">
        <v>43421</v>
      </c>
      <c r="E48" s="157">
        <v>43422</v>
      </c>
      <c r="F48" s="435"/>
      <c r="G48" s="273">
        <v>25000000</v>
      </c>
      <c r="H48" s="57" t="s">
        <v>9</v>
      </c>
      <c r="I48" s="57" t="s">
        <v>11</v>
      </c>
      <c r="J48" s="57" t="s">
        <v>66</v>
      </c>
      <c r="K48" s="436"/>
      <c r="L48" s="299">
        <f t="shared" si="0"/>
        <v>0</v>
      </c>
      <c r="M48" s="329"/>
    </row>
    <row r="49" spans="1:13" s="280" customFormat="1" ht="15.75" customHeight="1">
      <c r="A49" s="165" t="s">
        <v>142</v>
      </c>
      <c r="B49" s="282"/>
      <c r="C49" s="271">
        <v>43421</v>
      </c>
      <c r="D49" s="157">
        <v>43422</v>
      </c>
      <c r="E49" s="157">
        <v>43423</v>
      </c>
      <c r="F49" s="435"/>
      <c r="G49" s="273">
        <v>61270000</v>
      </c>
      <c r="H49" s="57" t="s">
        <v>9</v>
      </c>
      <c r="I49" s="57" t="s">
        <v>11</v>
      </c>
      <c r="J49" s="57" t="s">
        <v>67</v>
      </c>
      <c r="K49" s="436"/>
      <c r="L49" s="299">
        <f t="shared" si="0"/>
        <v>1</v>
      </c>
      <c r="M49" s="329"/>
    </row>
    <row r="50" spans="1:13" s="280" customFormat="1" ht="15.75" customHeight="1">
      <c r="A50" s="165" t="s">
        <v>147</v>
      </c>
      <c r="B50" s="282"/>
      <c r="C50" s="271">
        <v>43429</v>
      </c>
      <c r="D50" s="157">
        <v>43429</v>
      </c>
      <c r="E50" s="157">
        <v>43430</v>
      </c>
      <c r="F50" s="435"/>
      <c r="G50" s="273">
        <v>50000000</v>
      </c>
      <c r="H50" s="57" t="s">
        <v>9</v>
      </c>
      <c r="I50" s="57" t="s">
        <v>11</v>
      </c>
      <c r="J50" s="57" t="s">
        <v>112</v>
      </c>
      <c r="K50" s="436"/>
      <c r="L50" s="299">
        <f t="shared" si="0"/>
        <v>0</v>
      </c>
      <c r="M50" s="329"/>
    </row>
    <row r="51" spans="1:13" ht="14.25" customHeight="1">
      <c r="A51" s="264"/>
      <c r="B51" s="277"/>
      <c r="C51" s="172" t="s">
        <v>84</v>
      </c>
      <c r="D51" s="267"/>
      <c r="E51" s="267"/>
      <c r="F51" s="267"/>
      <c r="G51" s="268" t="s">
        <v>57</v>
      </c>
      <c r="H51" s="269">
        <f>MEDIAN(L52)</f>
        <v>0</v>
      </c>
      <c r="I51" s="266" t="s">
        <v>56</v>
      </c>
      <c r="J51" s="267"/>
      <c r="K51" s="270"/>
      <c r="M51" s="276"/>
    </row>
    <row r="52" spans="1:13" s="280" customFormat="1" ht="15.75" customHeight="1">
      <c r="A52" s="165" t="s">
        <v>123</v>
      </c>
      <c r="B52" s="282"/>
      <c r="C52" s="271">
        <v>43417</v>
      </c>
      <c r="D52" s="157">
        <v>43417</v>
      </c>
      <c r="E52" s="157">
        <v>43418</v>
      </c>
      <c r="F52" s="435"/>
      <c r="G52" s="273">
        <v>15550000</v>
      </c>
      <c r="H52" s="57" t="s">
        <v>9</v>
      </c>
      <c r="I52" s="57" t="s">
        <v>11</v>
      </c>
      <c r="J52" s="57" t="s">
        <v>77</v>
      </c>
      <c r="K52" s="436"/>
      <c r="L52" s="299">
        <f>DAYS360(C52,D52)</f>
        <v>0</v>
      </c>
      <c r="M52" s="329"/>
    </row>
    <row r="53" spans="1:13" ht="15">
      <c r="A53" s="264"/>
      <c r="B53" s="277"/>
      <c r="C53" s="266" t="s">
        <v>17</v>
      </c>
      <c r="D53" s="267"/>
      <c r="E53" s="267"/>
      <c r="F53" s="267"/>
      <c r="G53" s="268" t="s">
        <v>57</v>
      </c>
      <c r="H53" s="278" t="s">
        <v>64</v>
      </c>
      <c r="I53" s="266" t="s">
        <v>56</v>
      </c>
      <c r="J53" s="267"/>
      <c r="K53" s="270"/>
      <c r="M53" s="276"/>
    </row>
    <row r="54" spans="1:13" ht="15">
      <c r="A54" s="149" t="s">
        <v>64</v>
      </c>
      <c r="K54" s="274"/>
      <c r="M54" s="276"/>
    </row>
    <row r="55" spans="1:13" ht="15">
      <c r="A55" s="264"/>
      <c r="B55" s="277"/>
      <c r="C55" s="266" t="s">
        <v>72</v>
      </c>
      <c r="D55" s="267"/>
      <c r="E55" s="267"/>
      <c r="F55" s="267"/>
      <c r="G55" s="268" t="s">
        <v>57</v>
      </c>
      <c r="H55" s="269">
        <f>MEDIAN(L56:L57)</f>
        <v>6</v>
      </c>
      <c r="I55" s="266" t="s">
        <v>56</v>
      </c>
      <c r="J55" s="267"/>
      <c r="K55" s="270"/>
      <c r="M55" s="276"/>
    </row>
    <row r="56" spans="1:13" s="280" customFormat="1" ht="15.75" customHeight="1">
      <c r="A56" s="165" t="s">
        <v>111</v>
      </c>
      <c r="B56" s="282"/>
      <c r="C56" s="154">
        <v>43409</v>
      </c>
      <c r="D56" s="157">
        <v>43417</v>
      </c>
      <c r="E56" s="157">
        <v>43418</v>
      </c>
      <c r="F56" s="435"/>
      <c r="G56" s="273">
        <v>20000000</v>
      </c>
      <c r="H56" s="57" t="s">
        <v>9</v>
      </c>
      <c r="I56" s="57" t="s">
        <v>11</v>
      </c>
      <c r="J56" s="57" t="s">
        <v>15</v>
      </c>
      <c r="K56" s="436"/>
      <c r="L56" s="299">
        <f>DAYS360(C56,D56)</f>
        <v>8</v>
      </c>
      <c r="M56" s="329"/>
    </row>
    <row r="57" spans="1:13" s="280" customFormat="1" ht="15.75" customHeight="1">
      <c r="A57" s="165" t="s">
        <v>131</v>
      </c>
      <c r="B57" s="282"/>
      <c r="C57" s="154">
        <v>43414</v>
      </c>
      <c r="D57" s="157">
        <v>43418</v>
      </c>
      <c r="E57" s="157">
        <v>43421</v>
      </c>
      <c r="F57" s="435"/>
      <c r="G57" s="273">
        <v>45730000</v>
      </c>
      <c r="H57" s="57" t="s">
        <v>9</v>
      </c>
      <c r="I57" s="57" t="s">
        <v>81</v>
      </c>
      <c r="J57" s="57" t="s">
        <v>74</v>
      </c>
      <c r="K57" s="436"/>
      <c r="L57" s="299">
        <f>DAYS360(C57,D57)</f>
        <v>4</v>
      </c>
      <c r="M57" s="329"/>
    </row>
    <row r="58" spans="1:13" ht="15">
      <c r="A58" s="264"/>
      <c r="B58" s="277"/>
      <c r="C58" s="266" t="s">
        <v>19</v>
      </c>
      <c r="D58" s="267"/>
      <c r="E58" s="267"/>
      <c r="F58" s="267"/>
      <c r="G58" s="268" t="s">
        <v>57</v>
      </c>
      <c r="H58" s="278" t="s">
        <v>64</v>
      </c>
      <c r="I58" s="266" t="s">
        <v>56</v>
      </c>
      <c r="J58" s="267"/>
      <c r="K58" s="270"/>
      <c r="M58" s="276"/>
    </row>
    <row r="59" spans="1:13" ht="15">
      <c r="A59" s="301" t="s">
        <v>64</v>
      </c>
      <c r="B59" s="260"/>
      <c r="C59" s="260"/>
      <c r="D59" s="241"/>
      <c r="E59" s="242"/>
      <c r="F59" s="260"/>
      <c r="G59" s="273"/>
      <c r="H59" s="242"/>
      <c r="I59" s="242"/>
      <c r="J59" s="332"/>
      <c r="K59" s="262"/>
      <c r="M59" s="276"/>
    </row>
    <row r="60" spans="1:13" ht="15">
      <c r="A60" s="301"/>
      <c r="B60" s="260"/>
      <c r="C60" s="260"/>
      <c r="D60" s="241"/>
      <c r="E60" s="242"/>
      <c r="F60" s="260"/>
      <c r="G60" s="273"/>
      <c r="H60" s="242"/>
      <c r="I60" s="242"/>
      <c r="J60" s="332"/>
      <c r="K60" s="262"/>
      <c r="M60" s="276"/>
    </row>
    <row r="61" spans="1:13" ht="15">
      <c r="A61" s="257"/>
      <c r="B61" s="260"/>
      <c r="C61" s="285" t="s">
        <v>10</v>
      </c>
      <c r="D61" s="286"/>
      <c r="E61" s="286"/>
      <c r="F61" s="287">
        <f>SUM(F43:F59)</f>
        <v>0</v>
      </c>
      <c r="G61" s="288">
        <f>SUM(G40:G60)</f>
        <v>497683000</v>
      </c>
      <c r="H61" s="242"/>
      <c r="I61" s="333"/>
      <c r="J61" s="332"/>
      <c r="K61" s="262"/>
      <c r="M61" s="276"/>
    </row>
    <row r="62" spans="1:13" ht="15">
      <c r="A62" s="314" t="s">
        <v>18</v>
      </c>
      <c r="B62" s="315"/>
      <c r="C62" s="316"/>
      <c r="D62" s="316"/>
      <c r="E62" s="316"/>
      <c r="F62" s="315"/>
      <c r="G62" s="317"/>
      <c r="H62" s="318"/>
      <c r="I62" s="318"/>
      <c r="J62" s="316"/>
      <c r="K62" s="319" t="s">
        <v>18</v>
      </c>
      <c r="M62" s="276"/>
    </row>
    <row r="63" spans="1:13" ht="15">
      <c r="A63" s="320"/>
      <c r="B63" s="253"/>
      <c r="C63" s="321"/>
      <c r="D63" s="321"/>
      <c r="E63" s="322" t="str">
        <f>E37</f>
        <v>WILLIAMS BRAZIL SUGAR LINE UP EDITION 14.11.2018</v>
      </c>
      <c r="F63" s="253"/>
      <c r="G63" s="323"/>
      <c r="H63" s="324"/>
      <c r="I63" s="324"/>
      <c r="J63" s="321"/>
      <c r="K63" s="325"/>
      <c r="M63" s="276"/>
    </row>
    <row r="64" spans="1:13" ht="15">
      <c r="A64" s="326"/>
      <c r="B64" s="258" t="s">
        <v>41</v>
      </c>
      <c r="C64" s="259"/>
      <c r="D64" s="297"/>
      <c r="E64" s="297"/>
      <c r="F64" s="298"/>
      <c r="G64" s="327"/>
      <c r="H64" s="328"/>
      <c r="I64" s="328"/>
      <c r="J64" s="328"/>
      <c r="K64" s="387"/>
      <c r="M64" s="276"/>
    </row>
    <row r="65" spans="1:13" ht="15" customHeight="1">
      <c r="A65" s="264"/>
      <c r="B65" s="265"/>
      <c r="C65" s="266" t="s">
        <v>20</v>
      </c>
      <c r="D65" s="267"/>
      <c r="E65" s="267"/>
      <c r="F65" s="267"/>
      <c r="G65" s="268" t="s">
        <v>57</v>
      </c>
      <c r="H65" s="269">
        <f>MEDIAN(L66)</f>
        <v>1</v>
      </c>
      <c r="I65" s="266" t="s">
        <v>56</v>
      </c>
      <c r="J65" s="267"/>
      <c r="K65" s="270"/>
      <c r="M65" s="276"/>
    </row>
    <row r="66" spans="1:13" s="280" customFormat="1" ht="15.75" customHeight="1">
      <c r="A66" s="165" t="s">
        <v>139</v>
      </c>
      <c r="B66" s="282"/>
      <c r="C66" s="271">
        <v>43419</v>
      </c>
      <c r="D66" s="157">
        <v>43420</v>
      </c>
      <c r="E66" s="157">
        <v>43424</v>
      </c>
      <c r="F66" s="435"/>
      <c r="G66" s="273">
        <v>46850000</v>
      </c>
      <c r="H66" s="57" t="s">
        <v>9</v>
      </c>
      <c r="I66" s="57" t="s">
        <v>91</v>
      </c>
      <c r="J66" s="57" t="s">
        <v>74</v>
      </c>
      <c r="K66" s="436"/>
      <c r="L66" s="299">
        <f>DAYS360(C66,D66)</f>
        <v>1</v>
      </c>
      <c r="M66" s="329"/>
    </row>
    <row r="67" spans="1:13" ht="15" customHeight="1">
      <c r="A67" s="264"/>
      <c r="B67" s="277"/>
      <c r="C67" s="266" t="s">
        <v>47</v>
      </c>
      <c r="D67" s="267"/>
      <c r="E67" s="267"/>
      <c r="F67" s="267"/>
      <c r="G67" s="268" t="s">
        <v>57</v>
      </c>
      <c r="H67" s="175" t="s">
        <v>64</v>
      </c>
      <c r="I67" s="266" t="s">
        <v>56</v>
      </c>
      <c r="J67" s="267"/>
      <c r="K67" s="270"/>
      <c r="M67" s="276"/>
    </row>
    <row r="68" spans="1:13" ht="15" customHeight="1">
      <c r="A68" s="301" t="s">
        <v>64</v>
      </c>
      <c r="B68" s="236"/>
      <c r="C68" s="236"/>
      <c r="D68" s="236"/>
      <c r="E68" s="236"/>
      <c r="F68" s="236"/>
      <c r="G68" s="236"/>
      <c r="H68" s="236"/>
      <c r="I68" s="236"/>
      <c r="J68" s="236"/>
      <c r="K68" s="300"/>
      <c r="M68" s="276"/>
    </row>
    <row r="69" spans="1:13" ht="15">
      <c r="A69" s="264"/>
      <c r="B69" s="277"/>
      <c r="C69" s="266" t="s">
        <v>21</v>
      </c>
      <c r="D69" s="267"/>
      <c r="E69" s="267"/>
      <c r="F69" s="267"/>
      <c r="G69" s="268" t="s">
        <v>57</v>
      </c>
      <c r="H69" s="269">
        <f>MEDIAN(L70:L71)</f>
        <v>2.5</v>
      </c>
      <c r="I69" s="172" t="s">
        <v>56</v>
      </c>
      <c r="J69" s="267"/>
      <c r="K69" s="270"/>
      <c r="M69" s="276"/>
    </row>
    <row r="70" spans="1:13" s="280" customFormat="1" ht="15.75" customHeight="1">
      <c r="A70" s="165" t="s">
        <v>132</v>
      </c>
      <c r="B70" s="282"/>
      <c r="C70" s="271">
        <v>43416</v>
      </c>
      <c r="D70" s="157">
        <v>43417</v>
      </c>
      <c r="E70" s="157">
        <v>43419</v>
      </c>
      <c r="F70" s="435"/>
      <c r="G70" s="273">
        <v>43535000</v>
      </c>
      <c r="H70" s="57" t="s">
        <v>9</v>
      </c>
      <c r="I70" s="57" t="s">
        <v>97</v>
      </c>
      <c r="J70" s="57" t="s">
        <v>66</v>
      </c>
      <c r="K70" s="436"/>
      <c r="L70" s="299">
        <f>DAYS360(C70,D70)</f>
        <v>1</v>
      </c>
      <c r="M70" s="329"/>
    </row>
    <row r="71" spans="1:13" s="280" customFormat="1" ht="15.75" customHeight="1">
      <c r="A71" s="165" t="s">
        <v>124</v>
      </c>
      <c r="B71" s="282"/>
      <c r="C71" s="271">
        <v>43422</v>
      </c>
      <c r="D71" s="157">
        <v>43426</v>
      </c>
      <c r="E71" s="157">
        <v>43428</v>
      </c>
      <c r="F71" s="435"/>
      <c r="G71" s="273">
        <v>43750000</v>
      </c>
      <c r="H71" s="57" t="s">
        <v>9</v>
      </c>
      <c r="I71" s="57" t="s">
        <v>97</v>
      </c>
      <c r="J71" s="57" t="s">
        <v>66</v>
      </c>
      <c r="K71" s="436"/>
      <c r="L71" s="299">
        <f>DAYS360(C71,D71)</f>
        <v>4</v>
      </c>
      <c r="M71" s="329"/>
    </row>
    <row r="72" spans="1:13" ht="13.5" customHeight="1">
      <c r="A72" s="264"/>
      <c r="B72" s="277"/>
      <c r="C72" s="266" t="s">
        <v>42</v>
      </c>
      <c r="D72" s="267"/>
      <c r="E72" s="267"/>
      <c r="F72" s="267"/>
      <c r="G72" s="174" t="s">
        <v>57</v>
      </c>
      <c r="H72" s="278" t="s">
        <v>64</v>
      </c>
      <c r="I72" s="266" t="s">
        <v>56</v>
      </c>
      <c r="J72" s="267"/>
      <c r="K72" s="270"/>
      <c r="M72" s="276"/>
    </row>
    <row r="73" spans="1:13" s="402" customFormat="1" ht="15" customHeight="1">
      <c r="A73" s="301" t="s">
        <v>64</v>
      </c>
      <c r="B73" s="236"/>
      <c r="C73" s="236"/>
      <c r="D73" s="236"/>
      <c r="E73" s="236"/>
      <c r="F73" s="236"/>
      <c r="G73" s="236"/>
      <c r="H73" s="236"/>
      <c r="I73" s="236"/>
      <c r="J73" s="236"/>
      <c r="K73" s="300"/>
      <c r="L73" s="299"/>
      <c r="M73" s="276"/>
    </row>
    <row r="74" spans="1:13" ht="15">
      <c r="A74" s="264"/>
      <c r="B74" s="277"/>
      <c r="C74" s="266" t="s">
        <v>49</v>
      </c>
      <c r="D74" s="267"/>
      <c r="E74" s="267"/>
      <c r="F74" s="267"/>
      <c r="G74" s="268" t="s">
        <v>57</v>
      </c>
      <c r="H74" s="278" t="s">
        <v>64</v>
      </c>
      <c r="I74" s="266" t="s">
        <v>56</v>
      </c>
      <c r="J74" s="267"/>
      <c r="K74" s="270"/>
      <c r="M74" s="276"/>
    </row>
    <row r="75" spans="1:13" s="402" customFormat="1" ht="15" customHeight="1">
      <c r="A75" s="301" t="s">
        <v>64</v>
      </c>
      <c r="B75" s="236"/>
      <c r="C75" s="236"/>
      <c r="D75" s="236"/>
      <c r="E75" s="236"/>
      <c r="F75" s="236"/>
      <c r="G75" s="236"/>
      <c r="H75" s="236"/>
      <c r="I75" s="236"/>
      <c r="J75" s="236"/>
      <c r="K75" s="300"/>
      <c r="L75" s="299"/>
      <c r="M75" s="276"/>
    </row>
    <row r="76" spans="1:13" ht="15">
      <c r="A76" s="264"/>
      <c r="B76" s="277"/>
      <c r="C76" s="266" t="s">
        <v>35</v>
      </c>
      <c r="D76" s="267"/>
      <c r="E76" s="267"/>
      <c r="F76" s="267"/>
      <c r="G76" s="268" t="s">
        <v>57</v>
      </c>
      <c r="H76" s="278" t="s">
        <v>64</v>
      </c>
      <c r="I76" s="266" t="s">
        <v>56</v>
      </c>
      <c r="J76" s="267"/>
      <c r="K76" s="270"/>
      <c r="M76" s="276"/>
    </row>
    <row r="77" spans="1:13" s="402" customFormat="1" ht="15" customHeight="1">
      <c r="A77" s="301" t="s">
        <v>64</v>
      </c>
      <c r="B77" s="236"/>
      <c r="C77" s="236"/>
      <c r="D77" s="236"/>
      <c r="E77" s="236"/>
      <c r="F77" s="236"/>
      <c r="G77" s="236"/>
      <c r="H77" s="236"/>
      <c r="I77" s="236"/>
      <c r="J77" s="236"/>
      <c r="K77" s="300"/>
      <c r="L77" s="299"/>
      <c r="M77" s="276"/>
    </row>
    <row r="78" spans="1:13" s="402" customFormat="1" ht="15">
      <c r="A78" s="264"/>
      <c r="B78" s="277"/>
      <c r="C78" s="172" t="s">
        <v>78</v>
      </c>
      <c r="D78" s="267"/>
      <c r="E78" s="267"/>
      <c r="F78" s="267"/>
      <c r="G78" s="268" t="s">
        <v>57</v>
      </c>
      <c r="H78" s="175" t="s">
        <v>64</v>
      </c>
      <c r="I78" s="266" t="s">
        <v>56</v>
      </c>
      <c r="J78" s="267"/>
      <c r="K78" s="270"/>
      <c r="L78" s="299"/>
      <c r="M78" s="276"/>
    </row>
    <row r="79" spans="1:13" s="402" customFormat="1" ht="15" customHeight="1">
      <c r="A79" s="301" t="s">
        <v>64</v>
      </c>
      <c r="B79" s="236"/>
      <c r="C79" s="236"/>
      <c r="D79" s="236"/>
      <c r="E79" s="236"/>
      <c r="F79" s="236"/>
      <c r="G79" s="236"/>
      <c r="H79" s="236"/>
      <c r="I79" s="236"/>
      <c r="J79" s="236"/>
      <c r="K79" s="300"/>
      <c r="L79" s="299"/>
      <c r="M79" s="276"/>
    </row>
    <row r="80" spans="1:13" ht="15" customHeight="1">
      <c r="A80" s="264"/>
      <c r="B80" s="277"/>
      <c r="C80" s="266" t="s">
        <v>23</v>
      </c>
      <c r="D80" s="267"/>
      <c r="E80" s="267"/>
      <c r="F80" s="267"/>
      <c r="G80" s="268" t="s">
        <v>57</v>
      </c>
      <c r="H80" s="175" t="s">
        <v>64</v>
      </c>
      <c r="I80" s="172" t="s">
        <v>56</v>
      </c>
      <c r="J80" s="267"/>
      <c r="K80" s="270"/>
      <c r="M80" s="276"/>
    </row>
    <row r="81" spans="1:13" s="402" customFormat="1" ht="15" customHeight="1">
      <c r="A81" s="301" t="s">
        <v>64</v>
      </c>
      <c r="B81" s="236"/>
      <c r="C81" s="236"/>
      <c r="D81" s="236"/>
      <c r="E81" s="236"/>
      <c r="F81" s="236"/>
      <c r="G81" s="236"/>
      <c r="H81" s="236"/>
      <c r="I81" s="236"/>
      <c r="J81" s="236"/>
      <c r="K81" s="300"/>
      <c r="L81" s="299"/>
      <c r="M81" s="276"/>
    </row>
    <row r="82" spans="1:13" ht="15">
      <c r="A82" s="257"/>
      <c r="B82" s="334"/>
      <c r="C82" s="335"/>
      <c r="D82" s="336"/>
      <c r="E82" s="335"/>
      <c r="F82" s="295"/>
      <c r="G82" s="337"/>
      <c r="H82" s="328"/>
      <c r="I82" s="328"/>
      <c r="J82" s="294"/>
      <c r="K82" s="387"/>
      <c r="M82" s="276"/>
    </row>
    <row r="83" spans="1:13" ht="15">
      <c r="A83" s="284"/>
      <c r="B83" s="386"/>
      <c r="C83" s="388" t="s">
        <v>10</v>
      </c>
      <c r="D83" s="389"/>
      <c r="E83" s="389"/>
      <c r="F83" s="287">
        <f>SUM(F65:F82)</f>
        <v>0</v>
      </c>
      <c r="G83" s="288">
        <f>SUM(G66:G82)</f>
        <v>134135000</v>
      </c>
      <c r="H83" s="386"/>
      <c r="I83" s="386"/>
      <c r="J83" s="386"/>
      <c r="K83" s="387"/>
      <c r="M83" s="276"/>
    </row>
    <row r="84" spans="1:13" ht="15">
      <c r="A84" s="284"/>
      <c r="B84" s="386"/>
      <c r="C84" s="236"/>
      <c r="D84" s="236"/>
      <c r="E84" s="236"/>
      <c r="F84" s="236"/>
      <c r="G84" s="236"/>
      <c r="H84" s="386"/>
      <c r="I84" s="386"/>
      <c r="J84" s="386"/>
      <c r="K84" s="338"/>
      <c r="M84" s="276"/>
    </row>
    <row r="85" spans="1:13" ht="15" customHeight="1">
      <c r="A85" s="326"/>
      <c r="B85" s="339"/>
      <c r="C85" s="334"/>
      <c r="D85" s="334"/>
      <c r="E85" s="334"/>
      <c r="F85" s="337"/>
      <c r="G85" s="337"/>
      <c r="H85" s="340"/>
      <c r="I85" s="340"/>
      <c r="J85" s="341"/>
      <c r="K85" s="387"/>
      <c r="M85" s="276"/>
    </row>
    <row r="86" spans="1:13" ht="15">
      <c r="A86" s="284"/>
      <c r="B86" s="386"/>
      <c r="C86" s="236"/>
      <c r="D86" s="236"/>
      <c r="E86" s="236"/>
      <c r="F86" s="236"/>
      <c r="G86" s="236"/>
      <c r="H86" s="386"/>
      <c r="I86" s="386"/>
      <c r="J86" s="386"/>
      <c r="K86" s="387"/>
      <c r="M86" s="276"/>
    </row>
    <row r="87" spans="1:13" ht="15">
      <c r="A87" s="284"/>
      <c r="B87" s="445" t="s">
        <v>71</v>
      </c>
      <c r="C87" s="446"/>
      <c r="D87" s="446"/>
      <c r="E87" s="389"/>
      <c r="F87" s="287">
        <f>+F15+F61+F83+F35+F21+F29</f>
        <v>43413000</v>
      </c>
      <c r="G87" s="288">
        <f>+G15+G61+G83+G21+G29</f>
        <v>703318000</v>
      </c>
      <c r="H87" s="386"/>
      <c r="I87" s="386"/>
      <c r="J87" s="386"/>
      <c r="K87" s="387"/>
      <c r="M87" s="276"/>
    </row>
    <row r="88" spans="1:13" ht="15" customHeight="1">
      <c r="A88" s="342"/>
      <c r="B88" s="339"/>
      <c r="C88" s="296"/>
      <c r="D88" s="297"/>
      <c r="E88" s="297"/>
      <c r="F88" s="298"/>
      <c r="G88" s="298"/>
      <c r="H88" s="340"/>
      <c r="I88" s="340"/>
      <c r="J88" s="341"/>
      <c r="K88" s="338"/>
      <c r="M88" s="276"/>
    </row>
    <row r="89" spans="1:13" ht="15">
      <c r="A89" s="343" t="s">
        <v>62</v>
      </c>
      <c r="B89" s="344"/>
      <c r="C89" s="345"/>
      <c r="D89" s="345"/>
      <c r="E89" s="345"/>
      <c r="F89" s="344"/>
      <c r="G89" s="346"/>
      <c r="H89" s="347"/>
      <c r="I89" s="347"/>
      <c r="J89" s="345"/>
      <c r="K89" s="319" t="s">
        <v>62</v>
      </c>
      <c r="M89" s="276"/>
    </row>
    <row r="90" spans="1:13" ht="15">
      <c r="A90" s="348"/>
      <c r="B90" s="253"/>
      <c r="C90" s="349"/>
      <c r="D90" s="349"/>
      <c r="E90" s="349"/>
      <c r="F90" s="253"/>
      <c r="G90" s="323"/>
      <c r="H90" s="324"/>
      <c r="I90" s="324"/>
      <c r="J90" s="349"/>
      <c r="K90" s="350"/>
      <c r="M90" s="276"/>
    </row>
    <row r="91" spans="1:13" ht="39" customHeight="1">
      <c r="A91" s="326"/>
      <c r="B91" s="351"/>
      <c r="C91" s="352"/>
      <c r="D91" s="352"/>
      <c r="E91" s="352"/>
      <c r="F91" s="260"/>
      <c r="G91" s="353" t="str">
        <f>+C1</f>
        <v>Williams Brazil</v>
      </c>
      <c r="H91" s="354"/>
      <c r="I91" s="354"/>
      <c r="J91" s="354"/>
      <c r="K91" s="338"/>
      <c r="M91" s="276"/>
    </row>
    <row r="92" spans="1:13" ht="23.25" customHeight="1">
      <c r="A92" s="342"/>
      <c r="B92" s="355"/>
      <c r="C92" s="239"/>
      <c r="D92" s="239"/>
      <c r="E92" s="239"/>
      <c r="F92" s="260"/>
      <c r="G92" s="356" t="str">
        <f>+C2</f>
        <v>SUGAR LINE UP edition 14.11.2018</v>
      </c>
      <c r="H92" s="239"/>
      <c r="I92" s="239"/>
      <c r="J92" s="239"/>
      <c r="K92" s="357"/>
      <c r="M92" s="276"/>
    </row>
    <row r="93" spans="1:13" ht="15" customHeight="1">
      <c r="A93" s="342"/>
      <c r="B93" s="239"/>
      <c r="C93" s="239"/>
      <c r="D93" s="239"/>
      <c r="E93" s="239"/>
      <c r="F93" s="239"/>
      <c r="G93" s="239"/>
      <c r="H93" s="239"/>
      <c r="I93" s="239"/>
      <c r="J93" s="239"/>
      <c r="K93" s="357"/>
      <c r="M93" s="276"/>
    </row>
    <row r="94" spans="1:13" ht="15" customHeight="1">
      <c r="A94" s="342"/>
      <c r="B94" s="239"/>
      <c r="C94" s="239"/>
      <c r="D94" s="239"/>
      <c r="E94" s="239"/>
      <c r="F94" s="239"/>
      <c r="G94" s="239"/>
      <c r="H94" s="239"/>
      <c r="I94" s="239"/>
      <c r="J94" s="239"/>
      <c r="K94" s="357"/>
      <c r="M94" s="276"/>
    </row>
    <row r="95" spans="1:13" ht="15" customHeight="1">
      <c r="A95" s="358" t="s">
        <v>69</v>
      </c>
      <c r="B95" s="359"/>
      <c r="C95" s="352"/>
      <c r="D95" s="352"/>
      <c r="E95" s="352"/>
      <c r="F95" s="352"/>
      <c r="G95" s="352"/>
      <c r="H95" s="354"/>
      <c r="I95" s="354"/>
      <c r="J95" s="335"/>
      <c r="K95" s="338"/>
      <c r="M95" s="276"/>
    </row>
    <row r="96" spans="1:13" ht="15" customHeight="1">
      <c r="A96" s="360" t="s">
        <v>45</v>
      </c>
      <c r="B96" s="295">
        <f>SUM(F15:G15)</f>
        <v>25963000</v>
      </c>
      <c r="C96" s="352"/>
      <c r="D96" s="352"/>
      <c r="E96" s="352"/>
      <c r="F96" s="352"/>
      <c r="G96" s="352"/>
      <c r="H96" s="354"/>
      <c r="I96" s="354"/>
      <c r="J96" s="335"/>
      <c r="K96" s="338"/>
      <c r="M96" s="276"/>
    </row>
    <row r="97" spans="1:13" ht="15" customHeight="1">
      <c r="A97" s="360" t="s">
        <v>55</v>
      </c>
      <c r="B97" s="295">
        <f>F21</f>
        <v>17450000</v>
      </c>
      <c r="C97" s="352"/>
      <c r="D97" s="352"/>
      <c r="E97" s="352"/>
      <c r="F97" s="352"/>
      <c r="G97" s="352"/>
      <c r="H97" s="354"/>
      <c r="I97" s="354"/>
      <c r="J97" s="335"/>
      <c r="K97" s="338"/>
      <c r="M97" s="276"/>
    </row>
    <row r="98" spans="1:13" ht="15" customHeight="1">
      <c r="A98" s="360" t="s">
        <v>46</v>
      </c>
      <c r="B98" s="295">
        <f>SUM(F29:G29)</f>
        <v>71500000</v>
      </c>
      <c r="C98" s="352"/>
      <c r="D98" s="352"/>
      <c r="E98" s="352"/>
      <c r="F98" s="352"/>
      <c r="G98" s="352"/>
      <c r="H98" s="354"/>
      <c r="I98" s="354"/>
      <c r="J98" s="335"/>
      <c r="K98" s="338"/>
      <c r="M98" s="276"/>
    </row>
    <row r="99" spans="1:13" ht="15" customHeight="1">
      <c r="A99" s="360" t="s">
        <v>12</v>
      </c>
      <c r="B99" s="295">
        <f>SUM(F61:G61)</f>
        <v>497683000</v>
      </c>
      <c r="C99" s="352"/>
      <c r="D99" s="352"/>
      <c r="E99" s="352"/>
      <c r="F99" s="352"/>
      <c r="G99" s="352"/>
      <c r="H99" s="354"/>
      <c r="I99" s="354"/>
      <c r="J99" s="352"/>
      <c r="K99" s="357"/>
      <c r="M99" s="276"/>
    </row>
    <row r="100" spans="1:13" ht="15" customHeight="1">
      <c r="A100" s="360" t="s">
        <v>41</v>
      </c>
      <c r="B100" s="295">
        <f>SUM(F83:G83)</f>
        <v>134135000</v>
      </c>
      <c r="C100" s="352"/>
      <c r="D100" s="352"/>
      <c r="E100" s="352"/>
      <c r="F100" s="352"/>
      <c r="G100" s="352"/>
      <c r="H100" s="354"/>
      <c r="I100" s="354"/>
      <c r="J100" s="352"/>
      <c r="K100" s="357"/>
      <c r="M100" s="276"/>
    </row>
    <row r="101" spans="1:13" ht="15" customHeight="1">
      <c r="A101" s="361" t="s">
        <v>26</v>
      </c>
      <c r="B101" s="362">
        <f>SUM(B96:B100)</f>
        <v>746731000</v>
      </c>
      <c r="C101" s="352"/>
      <c r="D101" s="352"/>
      <c r="E101" s="352"/>
      <c r="F101" s="352"/>
      <c r="G101" s="352"/>
      <c r="H101" s="354"/>
      <c r="I101" s="354"/>
      <c r="J101" s="352"/>
      <c r="K101" s="245"/>
      <c r="M101" s="276"/>
    </row>
    <row r="102" spans="1:13" ht="15" customHeight="1">
      <c r="A102" s="303"/>
      <c r="B102" s="260"/>
      <c r="C102" s="352"/>
      <c r="D102" s="352"/>
      <c r="E102" s="352"/>
      <c r="F102" s="352"/>
      <c r="G102" s="352"/>
      <c r="H102" s="354"/>
      <c r="I102" s="354"/>
      <c r="J102" s="352"/>
      <c r="K102" s="245"/>
      <c r="M102" s="276"/>
    </row>
    <row r="103" spans="1:13" ht="15" customHeight="1">
      <c r="A103" s="303"/>
      <c r="B103" s="260"/>
      <c r="C103" s="352"/>
      <c r="D103" s="352"/>
      <c r="E103" s="352"/>
      <c r="F103" s="352"/>
      <c r="G103" s="352"/>
      <c r="H103" s="354"/>
      <c r="I103" s="354"/>
      <c r="J103" s="352"/>
      <c r="K103" s="245"/>
      <c r="M103" s="276"/>
    </row>
    <row r="104" spans="1:13" ht="15" customHeight="1">
      <c r="A104" s="363"/>
      <c r="B104" s="364"/>
      <c r="C104" s="352"/>
      <c r="D104" s="352"/>
      <c r="E104" s="352"/>
      <c r="F104" s="352"/>
      <c r="G104" s="352"/>
      <c r="H104" s="354"/>
      <c r="I104" s="354"/>
      <c r="J104" s="352"/>
      <c r="K104" s="245"/>
      <c r="M104" s="276"/>
    </row>
    <row r="105" spans="1:13" ht="15" customHeight="1">
      <c r="A105" s="363"/>
      <c r="B105" s="365"/>
      <c r="C105" s="352"/>
      <c r="D105" s="352"/>
      <c r="E105" s="352"/>
      <c r="F105" s="352"/>
      <c r="G105" s="352"/>
      <c r="H105" s="354"/>
      <c r="I105" s="354"/>
      <c r="J105" s="352"/>
      <c r="K105" s="366"/>
      <c r="L105" s="463"/>
      <c r="M105" s="276"/>
    </row>
    <row r="106" spans="1:13" ht="15" customHeight="1">
      <c r="A106" s="363"/>
      <c r="B106" s="365"/>
      <c r="C106" s="352"/>
      <c r="D106" s="352"/>
      <c r="E106" s="352"/>
      <c r="F106" s="352"/>
      <c r="G106" s="352"/>
      <c r="H106" s="354"/>
      <c r="I106" s="354"/>
      <c r="J106" s="352"/>
      <c r="K106" s="366"/>
      <c r="L106" s="463"/>
      <c r="M106" s="276"/>
    </row>
    <row r="107" spans="1:13" ht="15" customHeight="1">
      <c r="A107" s="363"/>
      <c r="B107" s="365"/>
      <c r="C107" s="352"/>
      <c r="D107" s="352"/>
      <c r="E107" s="352"/>
      <c r="F107" s="352"/>
      <c r="G107" s="352"/>
      <c r="H107" s="354"/>
      <c r="I107" s="354"/>
      <c r="J107" s="352"/>
      <c r="K107" s="366"/>
      <c r="M107" s="276"/>
    </row>
    <row r="108" spans="1:13" ht="15" customHeight="1">
      <c r="A108" s="363"/>
      <c r="B108" s="365"/>
      <c r="C108" s="352"/>
      <c r="D108" s="352"/>
      <c r="E108" s="352"/>
      <c r="F108" s="352"/>
      <c r="G108" s="352"/>
      <c r="H108" s="354"/>
      <c r="I108" s="354"/>
      <c r="J108" s="352"/>
      <c r="K108" s="366"/>
      <c r="M108" s="276"/>
    </row>
    <row r="109" spans="1:13" ht="15" customHeight="1">
      <c r="A109" s="363"/>
      <c r="B109" s="365"/>
      <c r="C109" s="352"/>
      <c r="D109" s="352"/>
      <c r="E109" s="352"/>
      <c r="F109" s="352"/>
      <c r="G109" s="352"/>
      <c r="H109" s="354"/>
      <c r="I109" s="354"/>
      <c r="J109" s="352"/>
      <c r="K109" s="367"/>
      <c r="M109" s="276"/>
    </row>
    <row r="110" spans="1:13" ht="15">
      <c r="A110" s="363"/>
      <c r="B110" s="365"/>
      <c r="C110" s="352"/>
      <c r="D110" s="352"/>
      <c r="E110" s="352"/>
      <c r="F110" s="352"/>
      <c r="G110" s="352"/>
      <c r="H110" s="354"/>
      <c r="I110" s="354"/>
      <c r="J110" s="352"/>
      <c r="K110" s="367"/>
      <c r="M110" s="276"/>
    </row>
    <row r="111" spans="1:13" ht="15">
      <c r="A111" s="368"/>
      <c r="B111" s="369"/>
      <c r="C111" s="352"/>
      <c r="D111" s="352"/>
      <c r="E111" s="352"/>
      <c r="F111" s="352"/>
      <c r="G111" s="352"/>
      <c r="H111" s="354"/>
      <c r="I111" s="354"/>
      <c r="J111" s="352"/>
      <c r="K111" s="367"/>
      <c r="M111" s="276"/>
    </row>
    <row r="112" spans="1:13" ht="15">
      <c r="A112" s="358" t="s">
        <v>70</v>
      </c>
      <c r="B112" s="359"/>
      <c r="C112" s="352"/>
      <c r="D112" s="352"/>
      <c r="E112" s="352"/>
      <c r="F112" s="352"/>
      <c r="G112" s="352"/>
      <c r="H112" s="354"/>
      <c r="I112" s="354"/>
      <c r="J112" s="352"/>
      <c r="K112" s="367"/>
      <c r="M112" s="276"/>
    </row>
    <row r="113" spans="1:13" ht="15">
      <c r="A113" s="360" t="s">
        <v>53</v>
      </c>
      <c r="B113" s="295">
        <f>SUMIF($H$7:$H$85,"A45",$F$7:$F$85)</f>
        <v>43413000</v>
      </c>
      <c r="C113" s="352"/>
      <c r="D113" s="352"/>
      <c r="E113" s="352"/>
      <c r="F113" s="352"/>
      <c r="G113" s="352"/>
      <c r="H113" s="354"/>
      <c r="I113" s="354"/>
      <c r="J113" s="352"/>
      <c r="K113" s="367"/>
      <c r="M113" s="276"/>
    </row>
    <row r="114" spans="1:13" ht="15">
      <c r="A114" s="360" t="s">
        <v>52</v>
      </c>
      <c r="B114" s="295">
        <f>SUMIF($H$7:$H$89,"B150",$F$7:$F$89)</f>
        <v>0</v>
      </c>
      <c r="C114" s="352"/>
      <c r="D114" s="352"/>
      <c r="E114" s="352"/>
      <c r="F114" s="352"/>
      <c r="G114" s="352"/>
      <c r="H114" s="354"/>
      <c r="I114" s="354"/>
      <c r="J114" s="352"/>
      <c r="K114" s="367"/>
      <c r="M114" s="276"/>
    </row>
    <row r="115" spans="1:13" ht="15">
      <c r="A115" s="360" t="s">
        <v>9</v>
      </c>
      <c r="B115" s="295">
        <f>SUMIF(H7:H88,"VHP",G7:G88)</f>
        <v>703318000</v>
      </c>
      <c r="C115" s="352"/>
      <c r="D115" s="352"/>
      <c r="E115" s="352"/>
      <c r="F115" s="352"/>
      <c r="G115" s="352"/>
      <c r="H115" s="354"/>
      <c r="I115" s="354"/>
      <c r="J115" s="352"/>
      <c r="K115" s="367"/>
      <c r="M115" s="276"/>
    </row>
    <row r="116" spans="1:13" ht="15">
      <c r="A116" s="198" t="s">
        <v>75</v>
      </c>
      <c r="B116" s="295">
        <v>0</v>
      </c>
      <c r="C116" s="352"/>
      <c r="D116" s="352"/>
      <c r="E116" s="352"/>
      <c r="F116" s="352"/>
      <c r="G116" s="352"/>
      <c r="H116" s="354"/>
      <c r="I116" s="354"/>
      <c r="J116" s="352"/>
      <c r="K116" s="367"/>
      <c r="M116" s="276"/>
    </row>
    <row r="117" spans="1:13" ht="15">
      <c r="A117" s="361" t="s">
        <v>26</v>
      </c>
      <c r="B117" s="362">
        <f>SUM(B113:B116)</f>
        <v>746731000</v>
      </c>
      <c r="C117" s="352"/>
      <c r="D117" s="352"/>
      <c r="E117" s="352"/>
      <c r="F117" s="352"/>
      <c r="G117" s="352"/>
      <c r="H117" s="354"/>
      <c r="I117" s="354"/>
      <c r="J117" s="352"/>
      <c r="K117" s="367"/>
      <c r="M117" s="276"/>
    </row>
    <row r="118" spans="1:13" ht="15">
      <c r="A118" s="368"/>
      <c r="B118" s="369"/>
      <c r="C118" s="352"/>
      <c r="D118" s="352"/>
      <c r="E118" s="352"/>
      <c r="F118" s="352"/>
      <c r="G118" s="352"/>
      <c r="H118" s="354"/>
      <c r="I118" s="354"/>
      <c r="J118" s="354"/>
      <c r="K118" s="367"/>
      <c r="M118" s="276"/>
    </row>
    <row r="119" spans="1:13" ht="15">
      <c r="A119" s="342"/>
      <c r="B119" s="370"/>
      <c r="C119" s="352"/>
      <c r="D119" s="352"/>
      <c r="E119" s="352"/>
      <c r="F119" s="352"/>
      <c r="G119" s="352"/>
      <c r="H119" s="354"/>
      <c r="I119" s="354"/>
      <c r="J119" s="354"/>
      <c r="K119" s="367"/>
      <c r="M119" s="276"/>
    </row>
    <row r="120" spans="1:13" ht="15">
      <c r="A120" s="303"/>
      <c r="B120" s="260"/>
      <c r="C120" s="352"/>
      <c r="D120" s="352"/>
      <c r="E120" s="352"/>
      <c r="F120" s="352"/>
      <c r="G120" s="352"/>
      <c r="H120" s="354"/>
      <c r="I120" s="354"/>
      <c r="J120" s="354"/>
      <c r="K120" s="367"/>
      <c r="M120" s="276"/>
    </row>
    <row r="121" spans="1:13" ht="15">
      <c r="A121" s="371"/>
      <c r="B121" s="372"/>
      <c r="C121" s="352"/>
      <c r="D121" s="352"/>
      <c r="E121" s="352"/>
      <c r="F121" s="352"/>
      <c r="G121" s="352"/>
      <c r="H121" s="354"/>
      <c r="I121" s="354"/>
      <c r="J121" s="354"/>
      <c r="K121" s="367"/>
      <c r="M121" s="276"/>
    </row>
    <row r="122" spans="1:13" ht="15">
      <c r="A122" s="342"/>
      <c r="B122" s="370"/>
      <c r="C122" s="239"/>
      <c r="D122" s="239"/>
      <c r="E122" s="239"/>
      <c r="F122" s="239"/>
      <c r="G122" s="239"/>
      <c r="H122" s="244"/>
      <c r="I122" s="239"/>
      <c r="J122" s="239"/>
      <c r="K122" s="245"/>
      <c r="M122" s="276"/>
    </row>
    <row r="123" spans="1:13" ht="15">
      <c r="A123" s="373"/>
      <c r="B123" s="374"/>
      <c r="C123" s="374"/>
      <c r="D123" s="374"/>
      <c r="E123" s="374"/>
      <c r="F123" s="374"/>
      <c r="G123" s="374"/>
      <c r="H123" s="244"/>
      <c r="I123" s="239"/>
      <c r="J123" s="239"/>
      <c r="K123" s="245"/>
      <c r="M123" s="276"/>
    </row>
    <row r="124" spans="1:13" ht="15">
      <c r="A124" s="303"/>
      <c r="B124" s="372"/>
      <c r="C124" s="260"/>
      <c r="D124" s="260"/>
      <c r="E124" s="260"/>
      <c r="F124" s="260"/>
      <c r="G124" s="260"/>
      <c r="H124" s="260"/>
      <c r="I124" s="260"/>
      <c r="J124" s="260"/>
      <c r="K124" s="262"/>
      <c r="M124" s="276"/>
    </row>
    <row r="125" spans="1:13" ht="15">
      <c r="A125" s="303"/>
      <c r="B125" s="260"/>
      <c r="C125" s="260"/>
      <c r="D125" s="260"/>
      <c r="E125" s="260"/>
      <c r="F125" s="260"/>
      <c r="G125" s="260"/>
      <c r="H125" s="260"/>
      <c r="I125" s="260"/>
      <c r="J125" s="260"/>
      <c r="K125" s="262"/>
      <c r="M125" s="276"/>
    </row>
    <row r="126" spans="1:11" ht="15">
      <c r="A126" s="303"/>
      <c r="B126" s="260"/>
      <c r="C126" s="260"/>
      <c r="D126" s="260"/>
      <c r="E126" s="260"/>
      <c r="F126" s="260"/>
      <c r="G126" s="260"/>
      <c r="H126" s="260"/>
      <c r="I126" s="260"/>
      <c r="J126" s="260"/>
      <c r="K126" s="262"/>
    </row>
    <row r="127" spans="1:11" ht="15">
      <c r="A127" s="375" t="s">
        <v>63</v>
      </c>
      <c r="B127" s="376"/>
      <c r="C127" s="377"/>
      <c r="D127" s="377"/>
      <c r="E127" s="377"/>
      <c r="F127" s="377"/>
      <c r="G127" s="377"/>
      <c r="H127" s="378"/>
      <c r="I127" s="377"/>
      <c r="J127" s="377"/>
      <c r="K127" s="319" t="s">
        <v>63</v>
      </c>
    </row>
    <row r="129" ht="15">
      <c r="A129" s="379"/>
    </row>
    <row r="130" spans="1:2" ht="15.75">
      <c r="A130" s="380"/>
      <c r="B130" s="381"/>
    </row>
    <row r="131" ht="15.75">
      <c r="A131" s="382"/>
    </row>
    <row r="132" ht="15">
      <c r="A132" s="383"/>
    </row>
    <row r="133" ht="15.75">
      <c r="A133" s="384"/>
    </row>
    <row r="134" ht="15">
      <c r="A134" s="383"/>
    </row>
  </sheetData>
  <sheetProtection password="F66E" sheet="1"/>
  <mergeCells count="4">
    <mergeCell ref="C1:K1"/>
    <mergeCell ref="C2:K2"/>
    <mergeCell ref="C3:K3"/>
    <mergeCell ref="B87:D87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2018 Williams Servicos Maritimos Ltda, Brazil</oddFooter>
  </headerFooter>
  <rowBreaks count="3" manualBreakCount="3">
    <brk id="36" max="10" man="1"/>
    <brk id="62" max="255" man="1"/>
    <brk id="89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6"/>
  <sheetViews>
    <sheetView showGridLines="0" workbookViewId="0" topLeftCell="A1">
      <selection activeCell="I13" sqref="I13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47" t="str">
        <f>+LINEUP!C1</f>
        <v>Williams Brazil</v>
      </c>
      <c r="D1" s="447"/>
      <c r="E1" s="447"/>
      <c r="F1" s="447"/>
      <c r="G1" s="447"/>
      <c r="H1" s="447"/>
      <c r="I1" s="447"/>
      <c r="J1" s="447"/>
      <c r="K1" s="448"/>
      <c r="L1" s="23"/>
      <c r="M1" s="66"/>
    </row>
    <row r="2" spans="1:13" ht="26.25">
      <c r="A2" s="38"/>
      <c r="B2" s="1"/>
      <c r="C2" s="449" t="str">
        <f>+LINEUP!C2</f>
        <v>SUGAR LINE UP edition 14.11.2018</v>
      </c>
      <c r="D2" s="449"/>
      <c r="E2" s="449"/>
      <c r="F2" s="449"/>
      <c r="G2" s="449"/>
      <c r="H2" s="449"/>
      <c r="I2" s="449"/>
      <c r="J2" s="449"/>
      <c r="K2" s="450"/>
      <c r="L2" s="28"/>
      <c r="M2" s="66"/>
    </row>
    <row r="3" spans="1:13" ht="15">
      <c r="A3" s="38"/>
      <c r="B3" s="1"/>
      <c r="C3" s="451" t="s">
        <v>76</v>
      </c>
      <c r="D3" s="451"/>
      <c r="E3" s="451"/>
      <c r="F3" s="451"/>
      <c r="G3" s="451"/>
      <c r="H3" s="451"/>
      <c r="I3" s="451"/>
      <c r="J3" s="451"/>
      <c r="K3" s="452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67" t="s">
        <v>0</v>
      </c>
      <c r="B6" s="168"/>
      <c r="C6" s="169" t="s">
        <v>1</v>
      </c>
      <c r="D6" s="169" t="s">
        <v>2</v>
      </c>
      <c r="E6" s="169" t="s">
        <v>3</v>
      </c>
      <c r="F6" s="169" t="s">
        <v>4</v>
      </c>
      <c r="G6" s="169"/>
      <c r="H6" s="169" t="s">
        <v>6</v>
      </c>
      <c r="I6" s="169" t="s">
        <v>7</v>
      </c>
      <c r="J6" s="169" t="s">
        <v>8</v>
      </c>
      <c r="K6" s="170"/>
      <c r="L6" s="23" t="s">
        <v>44</v>
      </c>
      <c r="M6" s="66"/>
    </row>
    <row r="7" spans="1:13" ht="15" customHeight="1">
      <c r="A7" s="40"/>
      <c r="B7" s="123"/>
      <c r="C7" s="123"/>
      <c r="D7" s="123"/>
      <c r="E7" s="123"/>
      <c r="F7" s="123"/>
      <c r="G7" s="123"/>
      <c r="H7" s="34"/>
      <c r="I7" s="34"/>
      <c r="J7" s="123"/>
      <c r="K7" s="124"/>
      <c r="L7" s="66"/>
      <c r="M7" s="66"/>
    </row>
    <row r="8" spans="1:13" ht="13.5" customHeight="1">
      <c r="A8" s="89"/>
      <c r="B8" s="176" t="s">
        <v>45</v>
      </c>
      <c r="C8" s="70"/>
      <c r="D8" s="210"/>
      <c r="E8" s="210"/>
      <c r="F8" s="210"/>
      <c r="G8" s="210"/>
      <c r="H8" s="86"/>
      <c r="I8" s="86"/>
      <c r="J8" s="210"/>
      <c r="K8" s="211"/>
      <c r="L8" s="66"/>
      <c r="M8" s="66"/>
    </row>
    <row r="9" spans="1:13" s="61" customFormat="1" ht="13.5" customHeight="1">
      <c r="A9" s="177"/>
      <c r="B9" s="171"/>
      <c r="C9" s="172" t="s">
        <v>50</v>
      </c>
      <c r="D9" s="173"/>
      <c r="E9" s="173"/>
      <c r="F9" s="173"/>
      <c r="G9" s="174"/>
      <c r="H9" s="175"/>
      <c r="I9" s="172"/>
      <c r="J9" s="173"/>
      <c r="K9" s="179"/>
      <c r="L9" s="123"/>
      <c r="M9" s="123"/>
    </row>
    <row r="10" spans="1:13" s="61" customFormat="1" ht="15">
      <c r="A10" s="165" t="s">
        <v>120</v>
      </c>
      <c r="B10" s="282"/>
      <c r="C10" s="271">
        <v>43416</v>
      </c>
      <c r="D10" s="157" t="s">
        <v>86</v>
      </c>
      <c r="E10" s="157" t="s">
        <v>86</v>
      </c>
      <c r="F10" s="273">
        <v>4013000</v>
      </c>
      <c r="G10" s="280"/>
      <c r="H10" s="57" t="s">
        <v>89</v>
      </c>
      <c r="I10" s="57" t="s">
        <v>136</v>
      </c>
      <c r="J10" s="57" t="s">
        <v>86</v>
      </c>
      <c r="K10" s="67"/>
      <c r="L10" s="123"/>
      <c r="M10" s="123"/>
    </row>
    <row r="11" spans="1:13" s="61" customFormat="1" ht="15">
      <c r="A11" s="165" t="s">
        <v>143</v>
      </c>
      <c r="B11" s="282"/>
      <c r="C11" s="271">
        <v>43428</v>
      </c>
      <c r="D11" s="157" t="s">
        <v>86</v>
      </c>
      <c r="E11" s="157" t="s">
        <v>86</v>
      </c>
      <c r="F11" s="273">
        <v>21950000</v>
      </c>
      <c r="G11" s="280"/>
      <c r="H11" s="57" t="s">
        <v>89</v>
      </c>
      <c r="I11" s="57" t="s">
        <v>144</v>
      </c>
      <c r="J11" s="57" t="s">
        <v>86</v>
      </c>
      <c r="K11" s="67"/>
      <c r="L11" s="123"/>
      <c r="M11" s="123"/>
    </row>
    <row r="12" spans="1:11" s="61" customFormat="1" ht="15">
      <c r="A12" s="89"/>
      <c r="B12" s="282"/>
      <c r="C12" s="271"/>
      <c r="D12" s="272"/>
      <c r="E12" s="157"/>
      <c r="F12" s="273"/>
      <c r="G12" s="273"/>
      <c r="H12" s="57"/>
      <c r="I12" s="57"/>
      <c r="J12" s="57"/>
      <c r="K12" s="229"/>
    </row>
    <row r="13" spans="1:13" s="59" customFormat="1" ht="13.5" customHeight="1">
      <c r="A13" s="89"/>
      <c r="B13" s="123"/>
      <c r="C13" s="180" t="s">
        <v>10</v>
      </c>
      <c r="D13" s="212"/>
      <c r="E13" s="181"/>
      <c r="F13" s="182">
        <f>SUM(F10:F11)</f>
        <v>25963000</v>
      </c>
      <c r="G13" s="52"/>
      <c r="H13" s="8"/>
      <c r="I13" s="8"/>
      <c r="J13" s="8"/>
      <c r="K13" s="211"/>
      <c r="L13" s="66"/>
      <c r="M13" s="66"/>
    </row>
    <row r="14" spans="1:13" s="33" customFormat="1" ht="13.5" customHeight="1">
      <c r="A14" s="89"/>
      <c r="B14" s="210"/>
      <c r="C14" s="10"/>
      <c r="D14" s="11"/>
      <c r="E14" s="12"/>
      <c r="F14" s="12"/>
      <c r="G14" s="52"/>
      <c r="H14" s="8"/>
      <c r="I14" s="8"/>
      <c r="J14" s="8"/>
      <c r="K14" s="211"/>
      <c r="L14" s="142"/>
      <c r="M14" s="142"/>
    </row>
    <row r="15" spans="1:13" s="33" customFormat="1" ht="13.5" customHeight="1">
      <c r="A15" s="89"/>
      <c r="B15" s="176" t="s">
        <v>55</v>
      </c>
      <c r="C15" s="70"/>
      <c r="D15" s="210"/>
      <c r="E15" s="210"/>
      <c r="F15" s="210"/>
      <c r="G15" s="210"/>
      <c r="H15" s="86"/>
      <c r="I15" s="86"/>
      <c r="J15" s="210"/>
      <c r="K15" s="211"/>
      <c r="L15" s="142"/>
      <c r="M15" s="142"/>
    </row>
    <row r="16" spans="1:13" s="33" customFormat="1" ht="13.5" customHeight="1">
      <c r="A16" s="177"/>
      <c r="B16" s="171"/>
      <c r="C16" s="172" t="s">
        <v>50</v>
      </c>
      <c r="D16" s="173"/>
      <c r="E16" s="173"/>
      <c r="F16" s="173"/>
      <c r="G16" s="174"/>
      <c r="H16" s="175"/>
      <c r="I16" s="172"/>
      <c r="J16" s="173"/>
      <c r="K16" s="179"/>
      <c r="L16" s="166"/>
      <c r="M16" s="166"/>
    </row>
    <row r="17" spans="1:13" s="237" customFormat="1" ht="15.75" customHeight="1">
      <c r="A17" s="165" t="s">
        <v>120</v>
      </c>
      <c r="B17" s="282"/>
      <c r="C17" s="271">
        <v>43420</v>
      </c>
      <c r="D17" s="157" t="s">
        <v>86</v>
      </c>
      <c r="E17" s="157" t="s">
        <v>86</v>
      </c>
      <c r="F17" s="273">
        <v>17450000</v>
      </c>
      <c r="G17" s="280"/>
      <c r="H17" s="57" t="s">
        <v>89</v>
      </c>
      <c r="I17" s="57" t="s">
        <v>121</v>
      </c>
      <c r="J17" s="57" t="s">
        <v>86</v>
      </c>
      <c r="K17" s="229"/>
      <c r="L17" s="275"/>
      <c r="M17" s="276"/>
    </row>
    <row r="18" spans="1:13" s="33" customFormat="1" ht="13.5" customHeight="1">
      <c r="A18" s="165"/>
      <c r="B18" s="282"/>
      <c r="C18" s="271"/>
      <c r="D18" s="272"/>
      <c r="E18" s="272"/>
      <c r="F18" s="273"/>
      <c r="G18" s="273"/>
      <c r="H18" s="57"/>
      <c r="I18" s="57"/>
      <c r="J18" s="57"/>
      <c r="K18" s="229"/>
      <c r="L18" s="233"/>
      <c r="M18" s="233"/>
    </row>
    <row r="19" spans="1:13" s="33" customFormat="1" ht="13.5" customHeight="1">
      <c r="A19" s="89"/>
      <c r="B19" s="210"/>
      <c r="C19" s="180" t="s">
        <v>10</v>
      </c>
      <c r="D19" s="212"/>
      <c r="E19" s="181"/>
      <c r="F19" s="182">
        <f>SUM(F17:F17)</f>
        <v>17450000</v>
      </c>
      <c r="G19" s="52"/>
      <c r="H19" s="8"/>
      <c r="I19" s="8"/>
      <c r="J19" s="8"/>
      <c r="K19" s="211"/>
      <c r="L19" s="142"/>
      <c r="M19" s="142"/>
    </row>
    <row r="20" spans="1:13" s="61" customFormat="1" ht="15">
      <c r="A20" s="101"/>
      <c r="B20" s="210"/>
      <c r="C20" s="10"/>
      <c r="D20" s="11"/>
      <c r="E20" s="11"/>
      <c r="F20" s="12"/>
      <c r="G20" s="12"/>
      <c r="H20" s="86"/>
      <c r="I20" s="86"/>
      <c r="J20" s="86"/>
      <c r="K20" s="77"/>
      <c r="L20" s="71"/>
      <c r="M20" s="71"/>
    </row>
    <row r="21" spans="1:13" s="61" customFormat="1" ht="15">
      <c r="A21" s="89"/>
      <c r="B21" s="176" t="s">
        <v>46</v>
      </c>
      <c r="C21" s="70"/>
      <c r="D21" s="210"/>
      <c r="E21" s="210"/>
      <c r="F21" s="210"/>
      <c r="G21" s="210"/>
      <c r="H21" s="86"/>
      <c r="I21" s="86"/>
      <c r="J21" s="210"/>
      <c r="K21" s="211"/>
      <c r="L21" s="71"/>
      <c r="M21" s="71"/>
    </row>
    <row r="22" spans="1:13" s="61" customFormat="1" ht="15">
      <c r="A22" s="177"/>
      <c r="B22" s="171"/>
      <c r="C22" s="172" t="s">
        <v>50</v>
      </c>
      <c r="D22" s="173"/>
      <c r="E22" s="173"/>
      <c r="F22" s="173"/>
      <c r="G22" s="174"/>
      <c r="H22" s="175"/>
      <c r="I22" s="172"/>
      <c r="J22" s="173"/>
      <c r="K22" s="179"/>
      <c r="L22" s="123"/>
      <c r="M22" s="123"/>
    </row>
    <row r="23" spans="1:13" s="61" customFormat="1" ht="15">
      <c r="A23" s="149" t="s">
        <v>64</v>
      </c>
      <c r="B23" s="106"/>
      <c r="C23" s="152"/>
      <c r="D23" s="152"/>
      <c r="E23" s="152"/>
      <c r="F23" s="95"/>
      <c r="G23" s="125"/>
      <c r="H23" s="57"/>
      <c r="I23" s="57"/>
      <c r="J23" s="205"/>
      <c r="K23" s="211"/>
      <c r="L23" s="69"/>
      <c r="M23" s="69"/>
    </row>
    <row r="24" spans="1:13" s="61" customFormat="1" ht="15">
      <c r="A24" s="89"/>
      <c r="B24" s="106"/>
      <c r="C24" s="152"/>
      <c r="D24" s="145"/>
      <c r="E24" s="145"/>
      <c r="F24" s="98"/>
      <c r="G24" s="125"/>
      <c r="H24" s="57"/>
      <c r="I24" s="57"/>
      <c r="J24" s="57"/>
      <c r="K24" s="211"/>
      <c r="L24" s="123"/>
      <c r="M24" s="123"/>
    </row>
    <row r="25" spans="1:13" s="61" customFormat="1" ht="15">
      <c r="A25" s="62"/>
      <c r="B25" s="123"/>
      <c r="C25" s="180" t="s">
        <v>10</v>
      </c>
      <c r="D25" s="212"/>
      <c r="E25" s="181"/>
      <c r="F25" s="182">
        <f>SUM(F21:F23)</f>
        <v>0</v>
      </c>
      <c r="G25" s="210"/>
      <c r="H25" s="14"/>
      <c r="I25" s="14"/>
      <c r="J25" s="8"/>
      <c r="K25" s="67"/>
      <c r="L25" s="72"/>
      <c r="M25" s="72"/>
    </row>
    <row r="26" spans="1:13" s="61" customFormat="1" ht="15">
      <c r="A26" s="62"/>
      <c r="B26" s="123"/>
      <c r="C26" s="75"/>
      <c r="D26" s="76"/>
      <c r="E26" s="68"/>
      <c r="F26" s="68"/>
      <c r="G26" s="31"/>
      <c r="H26" s="88"/>
      <c r="I26" s="14"/>
      <c r="J26" s="8"/>
      <c r="K26" s="67"/>
      <c r="L26" s="109"/>
      <c r="M26" s="109"/>
    </row>
    <row r="27" spans="1:13" s="61" customFormat="1" ht="15">
      <c r="A27" s="89"/>
      <c r="B27" s="176" t="s">
        <v>48</v>
      </c>
      <c r="C27" s="70"/>
      <c r="D27" s="210"/>
      <c r="E27" s="210"/>
      <c r="F27" s="210"/>
      <c r="G27" s="210"/>
      <c r="H27" s="86"/>
      <c r="I27" s="86"/>
      <c r="J27" s="210"/>
      <c r="K27" s="211"/>
      <c r="L27" s="73"/>
      <c r="M27" s="73"/>
    </row>
    <row r="28" spans="1:13" s="61" customFormat="1" ht="15">
      <c r="A28" s="177"/>
      <c r="B28" s="171"/>
      <c r="C28" s="172" t="s">
        <v>50</v>
      </c>
      <c r="D28" s="173"/>
      <c r="E28" s="173"/>
      <c r="F28" s="173"/>
      <c r="G28" s="174"/>
      <c r="H28" s="175"/>
      <c r="I28" s="172"/>
      <c r="J28" s="173"/>
      <c r="K28" s="179"/>
      <c r="L28" s="74"/>
      <c r="M28" s="74"/>
    </row>
    <row r="29" spans="1:13" s="61" customFormat="1" ht="15">
      <c r="A29" s="156" t="s">
        <v>64</v>
      </c>
      <c r="B29" s="119"/>
      <c r="C29" s="153"/>
      <c r="D29" s="146"/>
      <c r="E29" s="155"/>
      <c r="F29" s="143"/>
      <c r="G29" s="107"/>
      <c r="H29" s="120"/>
      <c r="I29" s="120"/>
      <c r="J29" s="120"/>
      <c r="K29" s="67"/>
      <c r="L29" s="87"/>
      <c r="M29" s="87"/>
    </row>
    <row r="30" spans="1:13" s="61" customFormat="1" ht="15">
      <c r="A30" s="150"/>
      <c r="B30" s="119"/>
      <c r="C30" s="153"/>
      <c r="D30" s="146"/>
      <c r="E30" s="120"/>
      <c r="F30" s="143"/>
      <c r="G30" s="107"/>
      <c r="H30" s="120"/>
      <c r="I30" s="120"/>
      <c r="J30" s="120"/>
      <c r="K30" s="67"/>
      <c r="L30" s="123"/>
      <c r="M30" s="123"/>
    </row>
    <row r="31" spans="1:13" s="61" customFormat="1" ht="13.5" customHeight="1">
      <c r="A31" s="144"/>
      <c r="B31" s="7"/>
      <c r="C31" s="180" t="s">
        <v>10</v>
      </c>
      <c r="D31" s="212"/>
      <c r="E31" s="212"/>
      <c r="F31" s="182">
        <f>SUM(F29)</f>
        <v>0</v>
      </c>
      <c r="G31" s="7"/>
      <c r="H31" s="7"/>
      <c r="I31" s="7"/>
      <c r="J31" s="123"/>
      <c r="K31" s="124"/>
      <c r="L31" s="105"/>
      <c r="M31" s="105"/>
    </row>
    <row r="32" spans="1:13" s="61" customFormat="1" ht="13.5" customHeight="1">
      <c r="A32" s="113" t="s">
        <v>16</v>
      </c>
      <c r="B32" s="78"/>
      <c r="C32" s="79"/>
      <c r="D32" s="79"/>
      <c r="E32" s="79"/>
      <c r="F32" s="78"/>
      <c r="G32" s="80"/>
      <c r="H32" s="81"/>
      <c r="I32" s="81"/>
      <c r="J32" s="79"/>
      <c r="K32" s="82" t="s">
        <v>16</v>
      </c>
      <c r="L32" s="99"/>
      <c r="M32" s="99"/>
    </row>
    <row r="33" spans="1:13" s="61" customFormat="1" ht="13.5" customHeight="1">
      <c r="A33" s="214"/>
      <c r="B33" s="215"/>
      <c r="C33" s="216"/>
      <c r="D33" s="216"/>
      <c r="E33" s="216"/>
      <c r="F33" s="215"/>
      <c r="G33" s="217"/>
      <c r="H33" s="218"/>
      <c r="I33" s="218"/>
      <c r="J33" s="216"/>
      <c r="K33" s="158"/>
      <c r="L33" s="123"/>
      <c r="M33" s="123"/>
    </row>
    <row r="34" spans="1:13" s="61" customFormat="1" ht="13.5" customHeight="1">
      <c r="A34" s="89"/>
      <c r="B34" s="176" t="s">
        <v>12</v>
      </c>
      <c r="C34" s="70"/>
      <c r="D34" s="210"/>
      <c r="E34" s="210"/>
      <c r="F34" s="210"/>
      <c r="G34" s="210"/>
      <c r="H34" s="86"/>
      <c r="I34" s="86"/>
      <c r="J34" s="210"/>
      <c r="K34" s="211"/>
      <c r="L34" s="91"/>
      <c r="M34" s="91"/>
    </row>
    <row r="35" spans="1:13" s="61" customFormat="1" ht="13.5" customHeight="1">
      <c r="A35" s="177"/>
      <c r="B35" s="171"/>
      <c r="C35" s="172" t="s">
        <v>13</v>
      </c>
      <c r="D35" s="173"/>
      <c r="E35" s="173"/>
      <c r="F35" s="173"/>
      <c r="G35" s="174"/>
      <c r="H35" s="175"/>
      <c r="I35" s="172"/>
      <c r="J35" s="173"/>
      <c r="K35" s="179"/>
      <c r="L35" s="104"/>
      <c r="M35" s="104"/>
    </row>
    <row r="36" spans="1:13" s="61" customFormat="1" ht="13.5" customHeight="1">
      <c r="A36" s="149" t="s">
        <v>64</v>
      </c>
      <c r="B36" s="210"/>
      <c r="C36" s="148"/>
      <c r="D36" s="157"/>
      <c r="E36" s="157"/>
      <c r="F36" s="65"/>
      <c r="G36" s="65"/>
      <c r="H36" s="57"/>
      <c r="I36" s="57"/>
      <c r="J36" s="57"/>
      <c r="K36" s="124"/>
      <c r="L36" s="123"/>
      <c r="M36" s="123"/>
    </row>
    <row r="37" spans="1:13" s="61" customFormat="1" ht="13.5" customHeight="1">
      <c r="A37" s="89"/>
      <c r="B37" s="210"/>
      <c r="C37" s="148"/>
      <c r="D37" s="157"/>
      <c r="E37" s="157"/>
      <c r="F37" s="65"/>
      <c r="G37" s="65"/>
      <c r="H37" s="57"/>
      <c r="I37" s="57"/>
      <c r="J37" s="57"/>
      <c r="K37" s="124"/>
      <c r="L37" s="123"/>
      <c r="M37" s="123"/>
    </row>
    <row r="38" spans="1:13" s="61" customFormat="1" ht="15">
      <c r="A38" s="177"/>
      <c r="B38" s="178"/>
      <c r="C38" s="172" t="s">
        <v>68</v>
      </c>
      <c r="D38" s="173"/>
      <c r="E38" s="173"/>
      <c r="F38" s="173"/>
      <c r="G38" s="174"/>
      <c r="H38" s="175"/>
      <c r="I38" s="172"/>
      <c r="J38" s="173"/>
      <c r="K38" s="179"/>
      <c r="L38" s="100"/>
      <c r="M38" s="100"/>
    </row>
    <row r="39" spans="1:11" s="61" customFormat="1" ht="15" customHeight="1">
      <c r="A39" s="149" t="s">
        <v>64</v>
      </c>
      <c r="B39" s="210"/>
      <c r="C39" s="148"/>
      <c r="D39" s="157"/>
      <c r="E39" s="157"/>
      <c r="F39" s="95"/>
      <c r="G39" s="95"/>
      <c r="H39" s="14"/>
      <c r="I39" s="97"/>
      <c r="J39" s="8"/>
      <c r="K39" s="42"/>
    </row>
    <row r="40" spans="1:11" s="61" customFormat="1" ht="15" customHeight="1">
      <c r="A40" s="89"/>
      <c r="B40" s="210"/>
      <c r="C40" s="148"/>
      <c r="D40" s="157"/>
      <c r="E40" s="157"/>
      <c r="F40" s="95"/>
      <c r="G40" s="95"/>
      <c r="H40" s="14"/>
      <c r="I40" s="97"/>
      <c r="J40" s="8"/>
      <c r="K40" s="42"/>
    </row>
    <row r="41" spans="1:11" s="61" customFormat="1" ht="15" customHeight="1">
      <c r="A41" s="62"/>
      <c r="B41" s="6"/>
      <c r="C41" s="183" t="s">
        <v>10</v>
      </c>
      <c r="D41" s="184"/>
      <c r="E41" s="185"/>
      <c r="F41" s="186">
        <f>SUM(F36:G39)</f>
        <v>0</v>
      </c>
      <c r="G41" s="13"/>
      <c r="H41" s="14"/>
      <c r="I41" s="14"/>
      <c r="J41" s="14"/>
      <c r="K41" s="42"/>
    </row>
    <row r="42" spans="1:13" s="61" customFormat="1" ht="15">
      <c r="A42" s="62"/>
      <c r="B42" s="6"/>
      <c r="C42" s="123"/>
      <c r="D42" s="123"/>
      <c r="E42" s="123"/>
      <c r="F42" s="123"/>
      <c r="G42" s="13"/>
      <c r="H42" s="14"/>
      <c r="I42" s="14"/>
      <c r="J42" s="14"/>
      <c r="K42" s="67"/>
      <c r="L42" s="102"/>
      <c r="M42" s="102"/>
    </row>
    <row r="43" spans="1:13" s="61" customFormat="1" ht="15">
      <c r="A43" s="89"/>
      <c r="B43" s="176" t="s">
        <v>41</v>
      </c>
      <c r="C43" s="70"/>
      <c r="D43" s="210"/>
      <c r="E43" s="210"/>
      <c r="F43" s="210"/>
      <c r="G43" s="210"/>
      <c r="H43" s="86"/>
      <c r="I43" s="86"/>
      <c r="J43" s="210"/>
      <c r="K43" s="211"/>
      <c r="L43" s="92"/>
      <c r="M43" s="92"/>
    </row>
    <row r="44" spans="1:13" s="61" customFormat="1" ht="15">
      <c r="A44" s="177"/>
      <c r="B44" s="171"/>
      <c r="C44" s="172" t="s">
        <v>20</v>
      </c>
      <c r="D44" s="173"/>
      <c r="E44" s="173"/>
      <c r="F44" s="173"/>
      <c r="G44" s="174"/>
      <c r="H44" s="175"/>
      <c r="I44" s="172"/>
      <c r="J44" s="173"/>
      <c r="K44" s="179"/>
      <c r="L44" s="123"/>
      <c r="M44" s="123"/>
    </row>
    <row r="45" spans="1:13" s="61" customFormat="1" ht="15">
      <c r="A45" s="149" t="s">
        <v>64</v>
      </c>
      <c r="B45" s="225"/>
      <c r="C45" s="148"/>
      <c r="D45" s="157"/>
      <c r="E45" s="157"/>
      <c r="F45" s="225"/>
      <c r="G45" s="95"/>
      <c r="H45" s="14"/>
      <c r="I45" s="97"/>
      <c r="J45" s="8"/>
      <c r="K45" s="67"/>
      <c r="L45" s="123"/>
      <c r="M45" s="123"/>
    </row>
    <row r="46" spans="1:13" s="61" customFormat="1" ht="15">
      <c r="A46" s="177"/>
      <c r="B46" s="178"/>
      <c r="C46" s="172" t="s">
        <v>47</v>
      </c>
      <c r="D46" s="173"/>
      <c r="E46" s="173"/>
      <c r="F46" s="173"/>
      <c r="G46" s="174"/>
      <c r="H46" s="175"/>
      <c r="I46" s="172"/>
      <c r="J46" s="173"/>
      <c r="K46" s="179"/>
      <c r="L46" s="114"/>
      <c r="M46" s="114"/>
    </row>
    <row r="47" spans="1:13" s="61" customFormat="1" ht="15">
      <c r="A47" s="149" t="s">
        <v>64</v>
      </c>
      <c r="B47" s="223"/>
      <c r="C47" s="148"/>
      <c r="D47" s="157"/>
      <c r="E47" s="157"/>
      <c r="F47" s="223"/>
      <c r="G47" s="95"/>
      <c r="H47" s="14"/>
      <c r="I47" s="97"/>
      <c r="J47" s="8"/>
      <c r="K47" s="67"/>
      <c r="L47" s="123"/>
      <c r="M47" s="123"/>
    </row>
    <row r="48" spans="1:13" s="61" customFormat="1" ht="15">
      <c r="A48" s="177"/>
      <c r="B48" s="178"/>
      <c r="C48" s="172" t="s">
        <v>42</v>
      </c>
      <c r="D48" s="173"/>
      <c r="E48" s="173"/>
      <c r="F48" s="173"/>
      <c r="G48" s="174"/>
      <c r="H48" s="175"/>
      <c r="I48" s="172"/>
      <c r="J48" s="173"/>
      <c r="K48" s="179"/>
      <c r="L48" s="92"/>
      <c r="M48" s="92"/>
    </row>
    <row r="49" spans="1:13" s="61" customFormat="1" ht="15">
      <c r="A49" s="149" t="s">
        <v>64</v>
      </c>
      <c r="B49" s="233"/>
      <c r="C49" s="148"/>
      <c r="D49" s="157"/>
      <c r="E49" s="157"/>
      <c r="F49" s="233"/>
      <c r="G49" s="95"/>
      <c r="H49" s="14"/>
      <c r="I49" s="97"/>
      <c r="J49" s="294"/>
      <c r="K49" s="67"/>
      <c r="L49" s="123"/>
      <c r="M49" s="123"/>
    </row>
    <row r="50" spans="1:13" s="61" customFormat="1" ht="15">
      <c r="A50" s="177"/>
      <c r="B50" s="178"/>
      <c r="C50" s="172" t="s">
        <v>49</v>
      </c>
      <c r="D50" s="173"/>
      <c r="E50" s="173"/>
      <c r="F50" s="173"/>
      <c r="G50" s="174"/>
      <c r="H50" s="175"/>
      <c r="I50" s="172"/>
      <c r="J50" s="173"/>
      <c r="K50" s="179"/>
      <c r="L50" s="73"/>
      <c r="M50" s="73"/>
    </row>
    <row r="51" spans="1:13" s="61" customFormat="1" ht="15">
      <c r="A51" s="149" t="s">
        <v>64</v>
      </c>
      <c r="B51" s="225"/>
      <c r="C51" s="148"/>
      <c r="D51" s="157"/>
      <c r="E51" s="157"/>
      <c r="F51" s="95"/>
      <c r="G51" s="95"/>
      <c r="H51" s="14"/>
      <c r="I51" s="97"/>
      <c r="J51" s="8"/>
      <c r="K51" s="67"/>
      <c r="L51" s="115"/>
      <c r="M51" s="115"/>
    </row>
    <row r="52" spans="1:13" s="61" customFormat="1" ht="15">
      <c r="A52" s="177"/>
      <c r="B52" s="178"/>
      <c r="C52" s="172" t="s">
        <v>35</v>
      </c>
      <c r="D52" s="173"/>
      <c r="E52" s="173"/>
      <c r="F52" s="173"/>
      <c r="G52" s="174"/>
      <c r="H52" s="175"/>
      <c r="I52" s="172"/>
      <c r="J52" s="173"/>
      <c r="K52" s="179"/>
      <c r="L52" s="73"/>
      <c r="M52" s="73"/>
    </row>
    <row r="53" spans="1:13" s="61" customFormat="1" ht="15" customHeight="1">
      <c r="A53" s="149" t="s">
        <v>64</v>
      </c>
      <c r="B53" s="231"/>
      <c r="C53" s="148"/>
      <c r="D53" s="157"/>
      <c r="E53" s="157"/>
      <c r="F53" s="95"/>
      <c r="G53" s="95"/>
      <c r="H53" s="14"/>
      <c r="I53" s="97"/>
      <c r="J53" s="8"/>
      <c r="K53" s="151"/>
      <c r="L53" s="147">
        <f>DAYS360(C53,D53)</f>
        <v>0</v>
      </c>
      <c r="M53" s="160"/>
    </row>
    <row r="54" spans="1:13" s="61" customFormat="1" ht="15" customHeight="1">
      <c r="A54" s="177"/>
      <c r="B54" s="178"/>
      <c r="C54" s="172" t="s">
        <v>79</v>
      </c>
      <c r="D54" s="267"/>
      <c r="E54" s="267"/>
      <c r="F54" s="267"/>
      <c r="G54" s="174"/>
      <c r="H54" s="175"/>
      <c r="I54" s="172"/>
      <c r="J54" s="267"/>
      <c r="K54" s="270"/>
      <c r="L54" s="275"/>
      <c r="M54" s="276"/>
    </row>
    <row r="55" spans="1:13" s="402" customFormat="1" ht="15" customHeight="1">
      <c r="A55" s="149" t="s">
        <v>64</v>
      </c>
      <c r="B55" s="236"/>
      <c r="C55" s="283"/>
      <c r="D55" s="272"/>
      <c r="E55" s="272"/>
      <c r="F55" s="295"/>
      <c r="H55" s="14"/>
      <c r="I55" s="294"/>
      <c r="J55" s="57"/>
      <c r="K55" s="300"/>
      <c r="L55" s="275"/>
      <c r="M55" s="276"/>
    </row>
    <row r="56" spans="1:13" s="61" customFormat="1" ht="15">
      <c r="A56" s="177"/>
      <c r="B56" s="178"/>
      <c r="C56" s="172" t="s">
        <v>23</v>
      </c>
      <c r="D56" s="173"/>
      <c r="E56" s="173"/>
      <c r="F56" s="173"/>
      <c r="G56" s="174"/>
      <c r="H56" s="175"/>
      <c r="I56" s="172"/>
      <c r="J56" s="173"/>
      <c r="K56" s="179"/>
      <c r="L56" s="87"/>
      <c r="M56" s="87"/>
    </row>
    <row r="57" spans="1:13" s="61" customFormat="1" ht="15" customHeight="1">
      <c r="A57" s="149" t="s">
        <v>64</v>
      </c>
      <c r="B57" s="282"/>
      <c r="C57" s="271"/>
      <c r="D57" s="157"/>
      <c r="E57" s="157"/>
      <c r="F57" s="273"/>
      <c r="G57" s="273"/>
      <c r="H57" s="57"/>
      <c r="I57" s="57"/>
      <c r="J57" s="57"/>
      <c r="K57" s="300"/>
      <c r="L57" s="275"/>
      <c r="M57" s="276"/>
    </row>
    <row r="58" spans="1:13" s="61" customFormat="1" ht="15">
      <c r="A58" s="89"/>
      <c r="B58" s="230"/>
      <c r="C58" s="148"/>
      <c r="D58" s="157"/>
      <c r="E58" s="157"/>
      <c r="F58" s="95"/>
      <c r="G58" s="95"/>
      <c r="H58" s="14"/>
      <c r="I58" s="97"/>
      <c r="J58" s="8"/>
      <c r="K58" s="67"/>
      <c r="L58" s="123"/>
      <c r="M58" s="123"/>
    </row>
    <row r="59" spans="1:13" s="61" customFormat="1" ht="15">
      <c r="A59" s="89"/>
      <c r="B59" s="123"/>
      <c r="C59" s="183" t="s">
        <v>10</v>
      </c>
      <c r="D59" s="184"/>
      <c r="E59" s="185"/>
      <c r="F59" s="186">
        <f>SUM(F45:F57)</f>
        <v>0</v>
      </c>
      <c r="G59" s="18"/>
      <c r="H59" s="14"/>
      <c r="I59" s="14"/>
      <c r="J59" s="8"/>
      <c r="K59" s="67"/>
      <c r="L59" s="73"/>
      <c r="M59" s="73"/>
    </row>
    <row r="60" spans="1:13" s="61" customFormat="1" ht="15">
      <c r="A60" s="89"/>
      <c r="B60" s="15"/>
      <c r="C60" s="10"/>
      <c r="D60" s="11"/>
      <c r="E60" s="11"/>
      <c r="F60" s="12"/>
      <c r="G60" s="18"/>
      <c r="H60" s="14"/>
      <c r="I60" s="14"/>
      <c r="J60" s="8"/>
      <c r="K60" s="110"/>
      <c r="L60" s="73"/>
      <c r="M60" s="73"/>
    </row>
    <row r="61" spans="1:11" ht="15">
      <c r="A61" s="89"/>
      <c r="B61" s="210"/>
      <c r="C61" s="210"/>
      <c r="D61" s="210"/>
      <c r="E61" s="210"/>
      <c r="F61" s="210"/>
      <c r="G61" s="210"/>
      <c r="H61" s="14"/>
      <c r="I61" s="14"/>
      <c r="J61" s="8"/>
      <c r="K61" s="110"/>
    </row>
    <row r="62" spans="1:11" ht="15">
      <c r="A62" s="89"/>
      <c r="B62" s="54"/>
      <c r="C62" s="55"/>
      <c r="D62" s="10"/>
      <c r="E62" s="10"/>
      <c r="F62" s="12"/>
      <c r="G62" s="210"/>
      <c r="H62" s="14"/>
      <c r="I62" s="14"/>
      <c r="J62" s="8"/>
      <c r="K62" s="111"/>
    </row>
    <row r="63" spans="1:11" ht="15">
      <c r="A63" s="89"/>
      <c r="B63" s="187" t="s">
        <v>24</v>
      </c>
      <c r="C63" s="188" t="s">
        <v>10</v>
      </c>
      <c r="D63" s="189"/>
      <c r="E63" s="189"/>
      <c r="F63" s="186">
        <f>F13+F25+F41+F59+F31+F19</f>
        <v>43413000</v>
      </c>
      <c r="G63" s="210"/>
      <c r="H63" s="14"/>
      <c r="I63" s="14"/>
      <c r="J63" s="8"/>
      <c r="K63" s="111"/>
    </row>
    <row r="64" spans="1:11" ht="15">
      <c r="A64" s="62"/>
      <c r="B64" s="210"/>
      <c r="C64" s="15"/>
      <c r="D64" s="15"/>
      <c r="E64" s="15"/>
      <c r="F64" s="210"/>
      <c r="G64" s="52"/>
      <c r="H64" s="14"/>
      <c r="I64" s="14"/>
      <c r="J64" s="15"/>
      <c r="K64" s="111"/>
    </row>
    <row r="65" spans="1:11" ht="15">
      <c r="A65" s="113" t="s">
        <v>18</v>
      </c>
      <c r="B65" s="78"/>
      <c r="C65" s="79"/>
      <c r="D65" s="79"/>
      <c r="E65" s="79"/>
      <c r="F65" s="78"/>
      <c r="G65" s="80"/>
      <c r="H65" s="81"/>
      <c r="I65" s="81"/>
      <c r="J65" s="79"/>
      <c r="K65" s="82" t="s">
        <v>18</v>
      </c>
    </row>
    <row r="66" spans="1:11" ht="47.25">
      <c r="A66" s="219"/>
      <c r="B66" s="220"/>
      <c r="C66" s="221"/>
      <c r="D66" s="221"/>
      <c r="E66" s="221"/>
      <c r="F66" s="213" t="str">
        <f>+C1</f>
        <v>Williams Brazil</v>
      </c>
      <c r="G66" s="213"/>
      <c r="H66" s="222"/>
      <c r="I66" s="222"/>
      <c r="J66" s="222"/>
      <c r="K66" s="161"/>
    </row>
    <row r="67" spans="1:11" ht="25.5">
      <c r="A67" s="43"/>
      <c r="B67" s="19"/>
      <c r="C67" s="21"/>
      <c r="D67" s="21"/>
      <c r="E67" s="21"/>
      <c r="F67" s="22" t="str">
        <f>+C2</f>
        <v>SUGAR LINE UP edition 14.11.2018</v>
      </c>
      <c r="G67" s="22"/>
      <c r="H67" s="21"/>
      <c r="I67" s="21"/>
      <c r="J67" s="21"/>
      <c r="K67" s="41"/>
    </row>
    <row r="68" spans="1:11" s="61" customFormat="1" ht="15">
      <c r="A68" s="43"/>
      <c r="B68" s="21"/>
      <c r="C68" s="21"/>
      <c r="D68" s="21"/>
      <c r="E68" s="21"/>
      <c r="F68" s="23"/>
      <c r="G68" s="23"/>
      <c r="H68" s="21"/>
      <c r="I68" s="21"/>
      <c r="J68" s="21"/>
      <c r="K68" s="41"/>
    </row>
    <row r="69" spans="1:11" s="61" customFormat="1" ht="15">
      <c r="A69" s="43"/>
      <c r="B69" s="21"/>
      <c r="C69" s="21"/>
      <c r="D69" s="21"/>
      <c r="E69" s="21"/>
      <c r="F69" s="21"/>
      <c r="G69" s="21"/>
      <c r="H69" s="21"/>
      <c r="I69" s="21"/>
      <c r="J69" s="21"/>
      <c r="K69" s="41"/>
    </row>
    <row r="70" spans="1:11" ht="15">
      <c r="A70" s="453" t="s">
        <v>25</v>
      </c>
      <c r="B70" s="454"/>
      <c r="C70" s="17"/>
      <c r="D70" s="17"/>
      <c r="E70" s="17"/>
      <c r="F70" s="17"/>
      <c r="G70" s="17"/>
      <c r="H70" s="20"/>
      <c r="I70" s="20"/>
      <c r="J70" s="24"/>
      <c r="K70" s="42"/>
    </row>
    <row r="71" spans="1:11" ht="15">
      <c r="A71" s="198" t="s">
        <v>45</v>
      </c>
      <c r="B71" s="95">
        <f>+F13</f>
        <v>25963000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ht="15">
      <c r="A72" s="198" t="s">
        <v>55</v>
      </c>
      <c r="B72" s="95">
        <f>F19</f>
        <v>17450000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198" t="s">
        <v>46</v>
      </c>
      <c r="B73" s="95">
        <f>F25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198" t="s">
        <v>48</v>
      </c>
      <c r="B74" s="95">
        <f>F31</f>
        <v>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s="61" customFormat="1" ht="15">
      <c r="A75" s="198" t="s">
        <v>12</v>
      </c>
      <c r="B75" s="95">
        <f>F41</f>
        <v>0</v>
      </c>
      <c r="C75" s="17"/>
      <c r="D75" s="17"/>
      <c r="E75" s="17"/>
      <c r="F75" s="17"/>
      <c r="G75" s="17"/>
      <c r="H75" s="20"/>
      <c r="I75" s="20"/>
      <c r="J75" s="24"/>
      <c r="K75" s="44"/>
    </row>
    <row r="76" spans="1:11" s="61" customFormat="1" ht="15">
      <c r="A76" s="198" t="s">
        <v>41</v>
      </c>
      <c r="B76" s="95">
        <f>F59</f>
        <v>0</v>
      </c>
      <c r="C76" s="17"/>
      <c r="D76" s="17"/>
      <c r="E76" s="17"/>
      <c r="F76" s="17"/>
      <c r="G76" s="17"/>
      <c r="H76" s="20"/>
      <c r="I76" s="20"/>
      <c r="J76" s="24"/>
      <c r="K76" s="44"/>
    </row>
    <row r="77" spans="1:11" ht="15">
      <c r="A77" s="207" t="s">
        <v>26</v>
      </c>
      <c r="B77" s="196">
        <f>SUM(B71:B76)</f>
        <v>43413000</v>
      </c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0"/>
      <c r="B78" s="123"/>
      <c r="C78" s="17"/>
      <c r="D78" s="17"/>
      <c r="E78" s="17"/>
      <c r="F78" s="17"/>
      <c r="G78" s="17"/>
      <c r="H78" s="20"/>
      <c r="I78" s="20"/>
      <c r="J78" s="17"/>
      <c r="K78" s="46"/>
    </row>
    <row r="79" spans="1:11" ht="15">
      <c r="A79" s="40"/>
      <c r="B79" s="53"/>
      <c r="C79" s="17"/>
      <c r="D79" s="17"/>
      <c r="E79" s="17"/>
      <c r="F79" s="17"/>
      <c r="G79" s="17"/>
      <c r="H79" s="20"/>
      <c r="I79" s="20"/>
      <c r="J79" s="17"/>
      <c r="K79" s="46"/>
    </row>
    <row r="80" spans="1:1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ht="15">
      <c r="A81" s="47"/>
      <c r="B81" s="35"/>
      <c r="C81" s="17"/>
      <c r="D81" s="17"/>
      <c r="E81" s="17"/>
      <c r="F81" s="17"/>
      <c r="G81" s="17"/>
      <c r="H81" s="20"/>
      <c r="I81" s="20"/>
      <c r="J81" s="17"/>
      <c r="K81" s="48"/>
    </row>
    <row r="82" spans="1:11" s="61" customFormat="1" ht="15">
      <c r="A82" s="47"/>
      <c r="B82" s="35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49"/>
      <c r="B83" s="27"/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453" t="s">
        <v>40</v>
      </c>
      <c r="B84" s="454"/>
      <c r="C84" s="17"/>
      <c r="D84" s="17"/>
      <c r="E84" s="17"/>
      <c r="F84" s="17"/>
      <c r="G84" s="17"/>
      <c r="H84" s="20"/>
      <c r="I84" s="20"/>
      <c r="J84" s="17"/>
      <c r="K84" s="48"/>
    </row>
    <row r="85" spans="1:11" ht="15">
      <c r="A85" s="198" t="s">
        <v>53</v>
      </c>
      <c r="B85" s="95">
        <f>SUMIF($H$10:$H$60,"A45",$F$10:$F$60)</f>
        <v>43413000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ht="15">
      <c r="A86" s="198" t="s">
        <v>52</v>
      </c>
      <c r="B86" s="95">
        <f>SUMIF($H$13:$H$60,"B150",$F$13:$G$60)</f>
        <v>0</v>
      </c>
      <c r="C86" s="17"/>
      <c r="D86" s="17"/>
      <c r="E86" s="17"/>
      <c r="F86" s="17"/>
      <c r="G86" s="17"/>
      <c r="H86" s="20"/>
      <c r="I86" s="20"/>
      <c r="J86" s="17"/>
      <c r="K86" s="48"/>
    </row>
    <row r="87" spans="1:11" s="61" customFormat="1" ht="15">
      <c r="A87" s="198" t="s">
        <v>75</v>
      </c>
      <c r="B87" s="95">
        <f>SUMIF($H$13:$H$60,"VHP",$F$13:$G$60)</f>
        <v>0</v>
      </c>
      <c r="C87" s="17"/>
      <c r="D87" s="17"/>
      <c r="E87" s="17"/>
      <c r="F87" s="17"/>
      <c r="G87" s="17"/>
      <c r="H87" s="20"/>
      <c r="I87" s="20"/>
      <c r="J87" s="17"/>
      <c r="K87" s="48"/>
    </row>
    <row r="88" spans="1:11" ht="15">
      <c r="A88" s="207" t="s">
        <v>26</v>
      </c>
      <c r="B88" s="196">
        <f>SUM(B85:B87)</f>
        <v>43413000</v>
      </c>
      <c r="C88" s="17"/>
      <c r="D88" s="17"/>
      <c r="E88" s="17"/>
      <c r="F88" s="17"/>
      <c r="G88" s="17"/>
      <c r="H88" s="20"/>
      <c r="I88" s="20"/>
      <c r="J88" s="17"/>
      <c r="K88" s="112"/>
    </row>
    <row r="89" spans="1:11" ht="15">
      <c r="A89" s="49"/>
      <c r="B89" s="27"/>
      <c r="C89" s="17"/>
      <c r="D89" s="17"/>
      <c r="E89" s="17"/>
      <c r="F89" s="17"/>
      <c r="G89" s="17"/>
      <c r="H89" s="20"/>
      <c r="I89" s="20"/>
      <c r="J89" s="20"/>
      <c r="K89" s="112"/>
    </row>
    <row r="90" spans="1:11" ht="15">
      <c r="A90" s="50"/>
      <c r="B90" s="56"/>
      <c r="C90" s="17"/>
      <c r="D90" s="17"/>
      <c r="E90" s="17"/>
      <c r="F90" s="17"/>
      <c r="G90" s="17"/>
      <c r="H90" s="20"/>
      <c r="I90" s="20"/>
      <c r="J90" s="20"/>
      <c r="K90" s="96"/>
    </row>
    <row r="91" spans="1:11" ht="15">
      <c r="A91" s="40"/>
      <c r="B91" s="123"/>
      <c r="C91" s="17"/>
      <c r="D91" s="17"/>
      <c r="E91" s="17"/>
      <c r="F91" s="17"/>
      <c r="G91" s="17"/>
      <c r="H91" s="20"/>
      <c r="I91" s="20"/>
      <c r="J91" s="20"/>
      <c r="K91" s="96"/>
    </row>
    <row r="92" spans="1:11" ht="15">
      <c r="A92" s="40"/>
      <c r="B92" s="123"/>
      <c r="C92" s="123"/>
      <c r="D92" s="123"/>
      <c r="E92" s="123"/>
      <c r="F92" s="123"/>
      <c r="G92" s="123"/>
      <c r="H92" s="123"/>
      <c r="I92" s="123"/>
      <c r="J92" s="123"/>
      <c r="K92" s="96"/>
    </row>
    <row r="93" spans="1:11" ht="15">
      <c r="A93" s="40"/>
      <c r="B93" s="123"/>
      <c r="C93" s="123"/>
      <c r="D93" s="123"/>
      <c r="E93" s="123"/>
      <c r="F93" s="123"/>
      <c r="G93" s="123"/>
      <c r="H93" s="123"/>
      <c r="I93" s="123"/>
      <c r="J93" s="123"/>
      <c r="K93" s="96"/>
    </row>
    <row r="94" spans="1:11" ht="15">
      <c r="A94" s="40"/>
      <c r="B94" s="123"/>
      <c r="C94" s="123"/>
      <c r="D94" s="123"/>
      <c r="E94" s="123"/>
      <c r="F94" s="123"/>
      <c r="G94" s="123"/>
      <c r="H94" s="123"/>
      <c r="I94" s="123"/>
      <c r="J94" s="123"/>
      <c r="K94" s="124"/>
    </row>
    <row r="95" spans="1:11" ht="15">
      <c r="A95" s="40"/>
      <c r="B95" s="123"/>
      <c r="C95" s="123"/>
      <c r="D95" s="123"/>
      <c r="E95" s="123"/>
      <c r="F95" s="123"/>
      <c r="G95" s="123"/>
      <c r="H95" s="123"/>
      <c r="I95" s="123"/>
      <c r="J95" s="123"/>
      <c r="K95" s="124"/>
    </row>
    <row r="96" spans="1:11" ht="15">
      <c r="A96" s="64" t="s">
        <v>62</v>
      </c>
      <c r="B96" s="83"/>
      <c r="C96" s="83"/>
      <c r="D96" s="83"/>
      <c r="E96" s="83"/>
      <c r="F96" s="83"/>
      <c r="G96" s="83"/>
      <c r="H96" s="84"/>
      <c r="I96" s="83"/>
      <c r="J96" s="83"/>
      <c r="K96" s="85" t="s">
        <v>62</v>
      </c>
    </row>
  </sheetData>
  <sheetProtection password="F66E" sheet="1"/>
  <mergeCells count="5">
    <mergeCell ref="C1:K1"/>
    <mergeCell ref="C2:K2"/>
    <mergeCell ref="C3:K3"/>
    <mergeCell ref="A70:B70"/>
    <mergeCell ref="A84:B84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2" max="10" man="1"/>
    <brk id="65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7"/>
  <sheetViews>
    <sheetView showGridLines="0" workbookViewId="0" topLeftCell="A1">
      <selection activeCell="E10" sqref="E10"/>
    </sheetView>
  </sheetViews>
  <sheetFormatPr defaultColWidth="17.28125" defaultRowHeight="15"/>
  <cols>
    <col min="1" max="1" width="17.28125" style="0" customWidth="1"/>
    <col min="2" max="2" width="13.140625" style="0" customWidth="1"/>
    <col min="3" max="4" width="6.57421875" style="0" customWidth="1"/>
    <col min="5" max="5" width="12.28125" style="58" customWidth="1"/>
    <col min="6" max="6" width="0.85546875" style="0" customWidth="1"/>
    <col min="7" max="7" width="13.71093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6"/>
      <c r="B1" s="37"/>
      <c r="C1" s="447" t="str">
        <f>+LINEUP!C1</f>
        <v>Williams Brazil</v>
      </c>
      <c r="D1" s="447"/>
      <c r="E1" s="447"/>
      <c r="F1" s="447"/>
      <c r="G1" s="447"/>
      <c r="H1" s="447"/>
      <c r="I1" s="447"/>
      <c r="J1" s="447"/>
      <c r="K1" s="448"/>
    </row>
    <row r="2" spans="1:11" ht="26.25">
      <c r="A2" s="38"/>
      <c r="B2" s="1"/>
      <c r="C2" s="449" t="str">
        <f>+LINEUP!C2</f>
        <v>SUGAR LINE UP edition 14.11.2018</v>
      </c>
      <c r="D2" s="449"/>
      <c r="E2" s="449"/>
      <c r="F2" s="449"/>
      <c r="G2" s="449"/>
      <c r="H2" s="449"/>
      <c r="I2" s="449"/>
      <c r="J2" s="449"/>
      <c r="K2" s="450"/>
    </row>
    <row r="3" spans="1:11" ht="15">
      <c r="A3" s="38"/>
      <c r="B3" s="1"/>
      <c r="C3" s="451" t="s">
        <v>76</v>
      </c>
      <c r="D3" s="451"/>
      <c r="E3" s="451"/>
      <c r="F3" s="451"/>
      <c r="G3" s="451"/>
      <c r="H3" s="451"/>
      <c r="I3" s="451"/>
      <c r="J3" s="451"/>
      <c r="K3" s="452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399"/>
      <c r="K5" s="51"/>
    </row>
    <row r="6" spans="1:11" ht="15">
      <c r="A6" s="248" t="s">
        <v>0</v>
      </c>
      <c r="B6" s="249"/>
      <c r="C6" s="250" t="s">
        <v>1</v>
      </c>
      <c r="D6" s="250" t="s">
        <v>2</v>
      </c>
      <c r="E6" s="250" t="s">
        <v>3</v>
      </c>
      <c r="F6" s="250"/>
      <c r="G6" s="250" t="s">
        <v>5</v>
      </c>
      <c r="H6" s="250" t="s">
        <v>6</v>
      </c>
      <c r="I6" s="250" t="s">
        <v>7</v>
      </c>
      <c r="J6" s="250" t="s">
        <v>8</v>
      </c>
      <c r="K6" s="251"/>
    </row>
    <row r="7" spans="1:13" s="237" customFormat="1" ht="15">
      <c r="A7" s="252"/>
      <c r="B7" s="253"/>
      <c r="C7" s="253"/>
      <c r="D7" s="253"/>
      <c r="E7" s="254"/>
      <c r="F7" s="253"/>
      <c r="G7" s="253"/>
      <c r="H7" s="254"/>
      <c r="I7" s="254"/>
      <c r="J7" s="253"/>
      <c r="K7" s="255"/>
      <c r="L7" s="256"/>
      <c r="M7" s="236"/>
    </row>
    <row r="8" spans="1:13" s="237" customFormat="1" ht="13.5" customHeight="1">
      <c r="A8" s="257"/>
      <c r="B8" s="258" t="s">
        <v>45</v>
      </c>
      <c r="C8" s="259"/>
      <c r="D8" s="386"/>
      <c r="E8" s="261"/>
      <c r="F8" s="386"/>
      <c r="G8" s="386"/>
      <c r="H8" s="261"/>
      <c r="I8" s="261"/>
      <c r="J8" s="386"/>
      <c r="K8" s="387"/>
      <c r="L8" s="256"/>
      <c r="M8" s="263"/>
    </row>
    <row r="9" spans="1:14" s="237" customFormat="1" ht="13.5" customHeight="1">
      <c r="A9" s="264"/>
      <c r="B9" s="265"/>
      <c r="C9" s="266" t="s">
        <v>73</v>
      </c>
      <c r="D9" s="267"/>
      <c r="E9" s="404"/>
      <c r="F9" s="267"/>
      <c r="G9" s="268" t="s">
        <v>57</v>
      </c>
      <c r="H9" s="175"/>
      <c r="I9" s="266"/>
      <c r="J9" s="267"/>
      <c r="K9" s="270" t="s">
        <v>44</v>
      </c>
      <c r="L9" s="256"/>
      <c r="M9" s="263"/>
      <c r="N9" s="256"/>
    </row>
    <row r="10" spans="1:13" s="402" customFormat="1" ht="15.75" customHeight="1">
      <c r="A10" s="279" t="s">
        <v>64</v>
      </c>
      <c r="B10" s="282"/>
      <c r="C10" s="271"/>
      <c r="D10" s="157"/>
      <c r="E10" s="157"/>
      <c r="F10" s="273"/>
      <c r="G10" s="273"/>
      <c r="H10" s="57"/>
      <c r="I10" s="57"/>
      <c r="J10" s="57"/>
      <c r="K10" s="427"/>
      <c r="L10" s="275"/>
      <c r="M10" s="276"/>
    </row>
    <row r="11" spans="1:13" s="237" customFormat="1" ht="15">
      <c r="A11" s="264"/>
      <c r="B11" s="277"/>
      <c r="C11" s="266" t="s">
        <v>59</v>
      </c>
      <c r="D11" s="267"/>
      <c r="E11" s="404"/>
      <c r="F11" s="267"/>
      <c r="G11" s="268" t="s">
        <v>57</v>
      </c>
      <c r="H11" s="278"/>
      <c r="I11" s="266"/>
      <c r="J11" s="267"/>
      <c r="K11" s="270"/>
      <c r="L11" s="256"/>
      <c r="M11" s="276"/>
    </row>
    <row r="12" spans="1:13" s="237" customFormat="1" ht="15.75" customHeight="1">
      <c r="A12" s="279" t="s">
        <v>64</v>
      </c>
      <c r="B12" s="282"/>
      <c r="C12" s="271"/>
      <c r="D12" s="157"/>
      <c r="E12" s="157"/>
      <c r="F12" s="273"/>
      <c r="G12" s="273"/>
      <c r="H12" s="57"/>
      <c r="I12" s="57"/>
      <c r="J12" s="57"/>
      <c r="K12" s="387"/>
      <c r="L12" s="275"/>
      <c r="M12" s="276"/>
    </row>
    <row r="13" spans="1:13" s="237" customFormat="1" ht="13.5" customHeight="1">
      <c r="A13" s="284"/>
      <c r="B13" s="386"/>
      <c r="C13" s="388" t="s">
        <v>10</v>
      </c>
      <c r="D13" s="389"/>
      <c r="E13" s="412"/>
      <c r="F13" s="287"/>
      <c r="G13" s="288">
        <f>SUM(G10:G12)</f>
        <v>0</v>
      </c>
      <c r="H13" s="386"/>
      <c r="I13" s="386"/>
      <c r="J13" s="386"/>
      <c r="K13" s="387"/>
      <c r="L13" s="256"/>
      <c r="M13" s="263"/>
    </row>
    <row r="14" spans="1:13" s="237" customFormat="1" ht="13.5" customHeight="1">
      <c r="A14" s="257"/>
      <c r="B14" s="289"/>
      <c r="C14" s="290"/>
      <c r="D14" s="291"/>
      <c r="E14" s="291"/>
      <c r="F14" s="292"/>
      <c r="G14" s="293"/>
      <c r="H14" s="294"/>
      <c r="I14" s="294"/>
      <c r="J14" s="294"/>
      <c r="K14" s="387"/>
      <c r="L14" s="275"/>
      <c r="M14" s="263"/>
    </row>
    <row r="15" spans="1:13" s="237" customFormat="1" ht="13.5" customHeight="1">
      <c r="A15" s="257"/>
      <c r="B15" s="258" t="s">
        <v>55</v>
      </c>
      <c r="C15" s="259"/>
      <c r="D15" s="386"/>
      <c r="E15" s="261"/>
      <c r="F15" s="386"/>
      <c r="G15" s="386"/>
      <c r="H15" s="261"/>
      <c r="I15" s="261"/>
      <c r="J15" s="386"/>
      <c r="K15" s="387"/>
      <c r="L15" s="275"/>
      <c r="M15" s="263"/>
    </row>
    <row r="16" spans="1:13" s="237" customFormat="1" ht="13.5" customHeight="1">
      <c r="A16" s="264"/>
      <c r="B16" s="265"/>
      <c r="C16" s="266" t="s">
        <v>50</v>
      </c>
      <c r="D16" s="267"/>
      <c r="E16" s="404"/>
      <c r="F16" s="267"/>
      <c r="G16" s="268" t="s">
        <v>57</v>
      </c>
      <c r="H16" s="278"/>
      <c r="I16" s="266"/>
      <c r="J16" s="267"/>
      <c r="K16" s="270"/>
      <c r="L16" s="256"/>
      <c r="M16" s="263"/>
    </row>
    <row r="17" spans="1:13" s="237" customFormat="1" ht="15.75" customHeight="1">
      <c r="A17" s="279" t="s">
        <v>64</v>
      </c>
      <c r="B17" s="282"/>
      <c r="C17" s="271"/>
      <c r="D17" s="272"/>
      <c r="E17" s="407"/>
      <c r="F17" s="273"/>
      <c r="G17" s="273"/>
      <c r="H17" s="57"/>
      <c r="I17" s="57"/>
      <c r="J17" s="57"/>
      <c r="K17" s="387"/>
      <c r="L17" s="275"/>
      <c r="M17" s="276"/>
    </row>
    <row r="18" spans="1:13" s="237" customFormat="1" ht="13.5" customHeight="1">
      <c r="A18" s="284"/>
      <c r="B18" s="386"/>
      <c r="C18" s="388" t="s">
        <v>10</v>
      </c>
      <c r="D18" s="389"/>
      <c r="E18" s="412"/>
      <c r="F18" s="287">
        <f>SUM(F17:F17)</f>
        <v>0</v>
      </c>
      <c r="G18" s="288">
        <f>SUM(G17)</f>
        <v>0</v>
      </c>
      <c r="H18" s="386"/>
      <c r="I18" s="386"/>
      <c r="J18" s="386"/>
      <c r="K18" s="387"/>
      <c r="L18" s="256"/>
      <c r="M18" s="263"/>
    </row>
    <row r="19" spans="1:13" s="237" customFormat="1" ht="13.5" customHeight="1">
      <c r="A19" s="284"/>
      <c r="B19" s="386"/>
      <c r="C19" s="296"/>
      <c r="D19" s="297"/>
      <c r="E19" s="297"/>
      <c r="F19" s="298"/>
      <c r="G19" s="298"/>
      <c r="H19" s="386"/>
      <c r="I19" s="386"/>
      <c r="J19" s="386"/>
      <c r="K19" s="387"/>
      <c r="L19" s="256"/>
      <c r="M19" s="263"/>
    </row>
    <row r="20" spans="1:13" s="280" customFormat="1" ht="13.5" customHeight="1">
      <c r="A20" s="257"/>
      <c r="B20" s="258" t="s">
        <v>46</v>
      </c>
      <c r="C20" s="259"/>
      <c r="D20" s="236"/>
      <c r="E20" s="406"/>
      <c r="F20" s="236"/>
      <c r="G20" s="236"/>
      <c r="H20" s="261"/>
      <c r="I20" s="261"/>
      <c r="J20" s="386"/>
      <c r="K20" s="387"/>
      <c r="L20" s="299"/>
      <c r="M20" s="281"/>
    </row>
    <row r="21" spans="1:13" s="280" customFormat="1" ht="13.5" customHeight="1">
      <c r="A21" s="264"/>
      <c r="B21" s="265"/>
      <c r="C21" s="266" t="s">
        <v>73</v>
      </c>
      <c r="D21" s="267"/>
      <c r="E21" s="404"/>
      <c r="F21" s="267"/>
      <c r="G21" s="268" t="s">
        <v>57</v>
      </c>
      <c r="H21" s="278"/>
      <c r="I21" s="266"/>
      <c r="J21" s="267"/>
      <c r="K21" s="270"/>
      <c r="L21" s="299"/>
      <c r="M21" s="281"/>
    </row>
    <row r="22" spans="1:13" s="402" customFormat="1" ht="15.75" customHeight="1">
      <c r="A22" s="165" t="s">
        <v>134</v>
      </c>
      <c r="B22" s="282"/>
      <c r="C22" s="271">
        <v>43411</v>
      </c>
      <c r="D22" s="157">
        <v>43414</v>
      </c>
      <c r="E22" s="157">
        <v>43418</v>
      </c>
      <c r="F22" s="433"/>
      <c r="G22" s="273">
        <v>33000000</v>
      </c>
      <c r="H22" s="57" t="s">
        <v>9</v>
      </c>
      <c r="I22" s="57" t="s">
        <v>91</v>
      </c>
      <c r="J22" s="57" t="s">
        <v>15</v>
      </c>
      <c r="K22" s="429"/>
      <c r="L22" s="275"/>
      <c r="M22" s="276"/>
    </row>
    <row r="23" spans="1:13" s="402" customFormat="1" ht="15.75" customHeight="1">
      <c r="A23" s="165" t="s">
        <v>133</v>
      </c>
      <c r="B23" s="282"/>
      <c r="C23" s="271">
        <v>43410</v>
      </c>
      <c r="D23" s="157">
        <v>43418</v>
      </c>
      <c r="E23" s="157">
        <v>43423</v>
      </c>
      <c r="F23" s="433"/>
      <c r="G23" s="273">
        <v>38500000</v>
      </c>
      <c r="H23" s="57" t="s">
        <v>9</v>
      </c>
      <c r="I23" s="57" t="s">
        <v>87</v>
      </c>
      <c r="J23" s="57" t="s">
        <v>15</v>
      </c>
      <c r="K23" s="429"/>
      <c r="L23" s="275"/>
      <c r="M23" s="276"/>
    </row>
    <row r="24" spans="1:13" s="237" customFormat="1" ht="14.25" customHeight="1">
      <c r="A24" s="264"/>
      <c r="B24" s="277"/>
      <c r="C24" s="266" t="s">
        <v>50</v>
      </c>
      <c r="D24" s="267"/>
      <c r="E24" s="404"/>
      <c r="F24" s="267"/>
      <c r="G24" s="268" t="s">
        <v>57</v>
      </c>
      <c r="H24" s="278"/>
      <c r="I24" s="266"/>
      <c r="J24" s="267"/>
      <c r="K24" s="270"/>
      <c r="L24" s="299"/>
      <c r="M24" s="263"/>
    </row>
    <row r="25" spans="1:13" s="237" customFormat="1" ht="15">
      <c r="A25" s="279" t="s">
        <v>64</v>
      </c>
      <c r="B25" s="236"/>
      <c r="C25" s="236"/>
      <c r="D25" s="236"/>
      <c r="E25" s="406"/>
      <c r="F25" s="236"/>
      <c r="G25" s="236"/>
      <c r="H25" s="236"/>
      <c r="I25" s="236"/>
      <c r="J25" s="236"/>
      <c r="K25" s="300"/>
      <c r="L25" s="299"/>
      <c r="M25" s="263"/>
    </row>
    <row r="26" spans="1:13" s="237" customFormat="1" ht="15">
      <c r="A26" s="284"/>
      <c r="B26" s="386"/>
      <c r="C26" s="388" t="s">
        <v>10</v>
      </c>
      <c r="D26" s="389"/>
      <c r="E26" s="412"/>
      <c r="F26" s="287">
        <f>SUM(F21:F24)</f>
        <v>0</v>
      </c>
      <c r="G26" s="288">
        <f>SUM(G22:G25)</f>
        <v>71500000</v>
      </c>
      <c r="H26" s="386"/>
      <c r="I26" s="386"/>
      <c r="J26" s="386"/>
      <c r="K26" s="387"/>
      <c r="L26" s="256"/>
      <c r="M26" s="263"/>
    </row>
    <row r="27" spans="1:13" s="237" customFormat="1" ht="15">
      <c r="A27" s="284"/>
      <c r="B27" s="386"/>
      <c r="C27" s="296"/>
      <c r="D27" s="297"/>
      <c r="E27" s="297"/>
      <c r="F27" s="298"/>
      <c r="G27" s="298"/>
      <c r="H27" s="386"/>
      <c r="I27" s="386"/>
      <c r="J27" s="386"/>
      <c r="K27" s="387"/>
      <c r="L27" s="256"/>
      <c r="M27" s="263"/>
    </row>
    <row r="28" spans="1:13" s="237" customFormat="1" ht="15">
      <c r="A28" s="303"/>
      <c r="B28" s="258" t="s">
        <v>48</v>
      </c>
      <c r="C28" s="259"/>
      <c r="D28" s="386"/>
      <c r="E28" s="406"/>
      <c r="F28" s="304"/>
      <c r="G28" s="304"/>
      <c r="H28" s="261"/>
      <c r="I28" s="261"/>
      <c r="J28" s="261"/>
      <c r="K28" s="305"/>
      <c r="L28" s="256"/>
      <c r="M28" s="263"/>
    </row>
    <row r="29" spans="1:13" s="237" customFormat="1" ht="15">
      <c r="A29" s="264"/>
      <c r="B29" s="265"/>
      <c r="C29" s="266" t="s">
        <v>50</v>
      </c>
      <c r="D29" s="267"/>
      <c r="E29" s="404"/>
      <c r="F29" s="267"/>
      <c r="G29" s="268" t="s">
        <v>57</v>
      </c>
      <c r="H29" s="268"/>
      <c r="I29" s="266"/>
      <c r="J29" s="267"/>
      <c r="K29" s="270"/>
      <c r="L29" s="275"/>
      <c r="M29" s="276"/>
    </row>
    <row r="30" spans="1:13" s="237" customFormat="1" ht="15">
      <c r="A30" s="279" t="s">
        <v>64</v>
      </c>
      <c r="B30" s="306"/>
      <c r="C30" s="307"/>
      <c r="D30" s="308"/>
      <c r="E30" s="309"/>
      <c r="F30" s="310"/>
      <c r="G30" s="311"/>
      <c r="H30" s="312"/>
      <c r="I30" s="312"/>
      <c r="J30" s="312"/>
      <c r="K30" s="300"/>
      <c r="L30" s="275"/>
      <c r="M30" s="276"/>
    </row>
    <row r="31" spans="1:13" s="237" customFormat="1" ht="15">
      <c r="A31" s="279"/>
      <c r="B31" s="306"/>
      <c r="C31" s="307"/>
      <c r="D31" s="308"/>
      <c r="E31" s="309"/>
      <c r="F31" s="310"/>
      <c r="G31" s="311"/>
      <c r="H31" s="312"/>
      <c r="I31" s="312"/>
      <c r="J31" s="312"/>
      <c r="K31" s="300"/>
      <c r="L31" s="275"/>
      <c r="M31" s="276"/>
    </row>
    <row r="32" spans="1:13" s="237" customFormat="1" ht="15">
      <c r="A32" s="313"/>
      <c r="B32" s="289"/>
      <c r="C32" s="388" t="s">
        <v>10</v>
      </c>
      <c r="D32" s="389"/>
      <c r="E32" s="412"/>
      <c r="F32" s="287">
        <f>SUM(F30)</f>
        <v>0</v>
      </c>
      <c r="G32" s="288">
        <v>0</v>
      </c>
      <c r="H32" s="289"/>
      <c r="I32" s="289"/>
      <c r="J32" s="289"/>
      <c r="K32" s="387"/>
      <c r="L32" s="275"/>
      <c r="M32" s="276"/>
    </row>
    <row r="33" spans="1:13" s="237" customFormat="1" ht="15">
      <c r="A33" s="314" t="s">
        <v>16</v>
      </c>
      <c r="B33" s="315"/>
      <c r="C33" s="316"/>
      <c r="D33" s="316"/>
      <c r="E33" s="318"/>
      <c r="F33" s="315"/>
      <c r="G33" s="317"/>
      <c r="H33" s="318"/>
      <c r="I33" s="318"/>
      <c r="J33" s="316"/>
      <c r="K33" s="319" t="s">
        <v>16</v>
      </c>
      <c r="L33" s="275"/>
      <c r="M33" s="276"/>
    </row>
    <row r="34" spans="1:13" s="237" customFormat="1" ht="15">
      <c r="A34" s="320"/>
      <c r="B34" s="253"/>
      <c r="C34" s="321"/>
      <c r="D34" s="321"/>
      <c r="E34" s="408" t="s">
        <v>122</v>
      </c>
      <c r="F34" s="253"/>
      <c r="G34" s="323"/>
      <c r="H34" s="324"/>
      <c r="I34" s="324"/>
      <c r="J34" s="321"/>
      <c r="K34" s="325"/>
      <c r="L34" s="275"/>
      <c r="M34" s="276"/>
    </row>
    <row r="35" spans="1:13" s="280" customFormat="1" ht="15">
      <c r="A35" s="326"/>
      <c r="B35" s="258" t="s">
        <v>12</v>
      </c>
      <c r="C35" s="259"/>
      <c r="D35" s="297"/>
      <c r="E35" s="297"/>
      <c r="F35" s="298"/>
      <c r="G35" s="327"/>
      <c r="H35" s="328"/>
      <c r="I35" s="328"/>
      <c r="J35" s="328"/>
      <c r="K35" s="387"/>
      <c r="L35" s="275"/>
      <c r="M35" s="329"/>
    </row>
    <row r="36" spans="1:13" s="280" customFormat="1" ht="15">
      <c r="A36" s="264"/>
      <c r="B36" s="265"/>
      <c r="C36" s="266" t="s">
        <v>13</v>
      </c>
      <c r="D36" s="267"/>
      <c r="E36" s="404"/>
      <c r="F36" s="267"/>
      <c r="G36" s="268" t="s">
        <v>57</v>
      </c>
      <c r="H36" s="269"/>
      <c r="I36" s="266"/>
      <c r="J36" s="267"/>
      <c r="K36" s="270"/>
      <c r="L36" s="330"/>
      <c r="M36" s="329"/>
    </row>
    <row r="37" spans="1:13" s="280" customFormat="1" ht="15.75" customHeight="1">
      <c r="A37" s="165" t="s">
        <v>127</v>
      </c>
      <c r="B37" s="282"/>
      <c r="C37" s="271">
        <v>43419</v>
      </c>
      <c r="D37" s="157">
        <v>43419</v>
      </c>
      <c r="E37" s="157">
        <v>43421</v>
      </c>
      <c r="F37" s="435"/>
      <c r="G37" s="273">
        <v>47600000</v>
      </c>
      <c r="H37" s="57" t="s">
        <v>9</v>
      </c>
      <c r="I37" s="57" t="s">
        <v>128</v>
      </c>
      <c r="J37" s="57" t="s">
        <v>66</v>
      </c>
      <c r="K37" s="429"/>
      <c r="L37" s="299"/>
      <c r="M37" s="329"/>
    </row>
    <row r="38" spans="1:13" s="280" customFormat="1" ht="15.75" customHeight="1">
      <c r="A38" s="165" t="s">
        <v>140</v>
      </c>
      <c r="B38" s="282"/>
      <c r="C38" s="271">
        <v>43420</v>
      </c>
      <c r="D38" s="157">
        <v>43421</v>
      </c>
      <c r="E38" s="157">
        <v>43423</v>
      </c>
      <c r="F38" s="435"/>
      <c r="G38" s="273">
        <v>50000000</v>
      </c>
      <c r="H38" s="57" t="s">
        <v>9</v>
      </c>
      <c r="I38" s="57" t="s">
        <v>11</v>
      </c>
      <c r="J38" s="57" t="s">
        <v>86</v>
      </c>
      <c r="K38" s="429"/>
      <c r="L38" s="299"/>
      <c r="M38" s="329"/>
    </row>
    <row r="39" spans="1:13" s="280" customFormat="1" ht="15.75" customHeight="1">
      <c r="A39" s="165" t="s">
        <v>145</v>
      </c>
      <c r="B39" s="282"/>
      <c r="C39" s="271">
        <v>43420</v>
      </c>
      <c r="D39" s="157">
        <v>43421</v>
      </c>
      <c r="E39" s="157">
        <v>43423</v>
      </c>
      <c r="F39" s="435"/>
      <c r="G39" s="273">
        <v>35000000</v>
      </c>
      <c r="H39" s="57" t="s">
        <v>9</v>
      </c>
      <c r="I39" s="57" t="s">
        <v>128</v>
      </c>
      <c r="J39" s="57" t="s">
        <v>66</v>
      </c>
      <c r="K39" s="429"/>
      <c r="L39" s="299"/>
      <c r="M39" s="329"/>
    </row>
    <row r="40" spans="1:13" s="280" customFormat="1" ht="15.75" customHeight="1">
      <c r="A40" s="165" t="s">
        <v>107</v>
      </c>
      <c r="B40" s="282"/>
      <c r="C40" s="271">
        <v>43421</v>
      </c>
      <c r="D40" s="157">
        <v>43423</v>
      </c>
      <c r="E40" s="157">
        <v>43424</v>
      </c>
      <c r="F40" s="435"/>
      <c r="G40" s="273">
        <v>44633000</v>
      </c>
      <c r="H40" s="57" t="s">
        <v>9</v>
      </c>
      <c r="I40" s="57" t="s">
        <v>11</v>
      </c>
      <c r="J40" s="57" t="s">
        <v>66</v>
      </c>
      <c r="K40" s="429"/>
      <c r="L40" s="299"/>
      <c r="M40" s="329"/>
    </row>
    <row r="41" spans="1:13" s="237" customFormat="1" ht="15">
      <c r="A41" s="264"/>
      <c r="B41" s="277"/>
      <c r="C41" s="266" t="s">
        <v>43</v>
      </c>
      <c r="D41" s="331"/>
      <c r="E41" s="404"/>
      <c r="F41" s="267"/>
      <c r="G41" s="268" t="s">
        <v>57</v>
      </c>
      <c r="H41" s="269"/>
      <c r="I41" s="266"/>
      <c r="J41" s="267"/>
      <c r="K41" s="270"/>
      <c r="L41" s="275"/>
      <c r="M41" s="276"/>
    </row>
    <row r="42" spans="1:13" s="280" customFormat="1" ht="15.75" customHeight="1">
      <c r="A42" s="165" t="s">
        <v>129</v>
      </c>
      <c r="B42" s="282"/>
      <c r="C42" s="271">
        <v>43410</v>
      </c>
      <c r="D42" s="157">
        <v>43417</v>
      </c>
      <c r="E42" s="157">
        <v>43418</v>
      </c>
      <c r="F42" s="435"/>
      <c r="G42" s="273">
        <v>31400000</v>
      </c>
      <c r="H42" s="57" t="s">
        <v>9</v>
      </c>
      <c r="I42" s="57" t="s">
        <v>11</v>
      </c>
      <c r="J42" s="57" t="s">
        <v>67</v>
      </c>
      <c r="K42" s="429"/>
      <c r="L42" s="299"/>
      <c r="M42" s="329"/>
    </row>
    <row r="43" spans="1:13" s="280" customFormat="1" ht="15.75" customHeight="1">
      <c r="A43" s="165" t="s">
        <v>141</v>
      </c>
      <c r="B43" s="282"/>
      <c r="C43" s="271">
        <v>43418</v>
      </c>
      <c r="D43" s="157">
        <v>43419</v>
      </c>
      <c r="E43" s="157">
        <v>43420</v>
      </c>
      <c r="F43" s="435"/>
      <c r="G43" s="273">
        <v>46500000</v>
      </c>
      <c r="H43" s="57" t="s">
        <v>9</v>
      </c>
      <c r="I43" s="57" t="s">
        <v>11</v>
      </c>
      <c r="J43" s="57" t="s">
        <v>15</v>
      </c>
      <c r="K43" s="429"/>
      <c r="L43" s="299"/>
      <c r="M43" s="329"/>
    </row>
    <row r="44" spans="1:13" s="280" customFormat="1" ht="15.75" customHeight="1">
      <c r="A44" s="165" t="s">
        <v>146</v>
      </c>
      <c r="B44" s="282"/>
      <c r="C44" s="271">
        <v>43420</v>
      </c>
      <c r="D44" s="157">
        <v>43420</v>
      </c>
      <c r="E44" s="157">
        <v>43421</v>
      </c>
      <c r="F44" s="435"/>
      <c r="G44" s="273">
        <v>25000000</v>
      </c>
      <c r="H44" s="57" t="s">
        <v>9</v>
      </c>
      <c r="I44" s="57" t="s">
        <v>148</v>
      </c>
      <c r="J44" s="57" t="s">
        <v>149</v>
      </c>
      <c r="K44" s="429"/>
      <c r="L44" s="299"/>
      <c r="M44" s="329"/>
    </row>
    <row r="45" spans="1:13" s="280" customFormat="1" ht="15.75" customHeight="1">
      <c r="A45" s="165" t="s">
        <v>107</v>
      </c>
      <c r="B45" s="282"/>
      <c r="C45" s="271">
        <v>43421</v>
      </c>
      <c r="D45" s="157">
        <v>43421</v>
      </c>
      <c r="E45" s="157">
        <v>43422</v>
      </c>
      <c r="F45" s="435"/>
      <c r="G45" s="273">
        <v>25000000</v>
      </c>
      <c r="H45" s="57" t="s">
        <v>9</v>
      </c>
      <c r="I45" s="57" t="s">
        <v>11</v>
      </c>
      <c r="J45" s="57" t="s">
        <v>66</v>
      </c>
      <c r="K45" s="429"/>
      <c r="L45" s="299"/>
      <c r="M45" s="329"/>
    </row>
    <row r="46" spans="1:13" s="280" customFormat="1" ht="15.75" customHeight="1">
      <c r="A46" s="165" t="s">
        <v>142</v>
      </c>
      <c r="B46" s="282"/>
      <c r="C46" s="271">
        <v>43421</v>
      </c>
      <c r="D46" s="157">
        <v>43422</v>
      </c>
      <c r="E46" s="157">
        <v>43423</v>
      </c>
      <c r="F46" s="435"/>
      <c r="G46" s="273">
        <v>61270000</v>
      </c>
      <c r="H46" s="57" t="s">
        <v>9</v>
      </c>
      <c r="I46" s="57" t="s">
        <v>11</v>
      </c>
      <c r="J46" s="57" t="s">
        <v>67</v>
      </c>
      <c r="K46" s="436"/>
      <c r="L46" s="299"/>
      <c r="M46" s="329"/>
    </row>
    <row r="47" spans="1:13" s="280" customFormat="1" ht="15.75" customHeight="1">
      <c r="A47" s="165" t="s">
        <v>147</v>
      </c>
      <c r="B47" s="282"/>
      <c r="C47" s="271">
        <v>43429</v>
      </c>
      <c r="D47" s="157">
        <v>43429</v>
      </c>
      <c r="E47" s="157">
        <v>43430</v>
      </c>
      <c r="F47" s="435"/>
      <c r="G47" s="273">
        <v>50000000</v>
      </c>
      <c r="H47" s="57" t="s">
        <v>9</v>
      </c>
      <c r="I47" s="57" t="s">
        <v>11</v>
      </c>
      <c r="J47" s="57" t="s">
        <v>112</v>
      </c>
      <c r="K47" s="436"/>
      <c r="L47" s="299"/>
      <c r="M47" s="329"/>
    </row>
    <row r="48" spans="1:13" s="402" customFormat="1" ht="15">
      <c r="A48" s="264"/>
      <c r="B48" s="277"/>
      <c r="C48" s="172" t="s">
        <v>83</v>
      </c>
      <c r="D48" s="267"/>
      <c r="E48" s="404"/>
      <c r="F48" s="267"/>
      <c r="G48" s="268"/>
      <c r="H48" s="269"/>
      <c r="I48" s="266"/>
      <c r="J48" s="267"/>
      <c r="K48" s="270"/>
      <c r="L48" s="275"/>
      <c r="M48" s="276"/>
    </row>
    <row r="49" spans="1:13" s="280" customFormat="1" ht="15">
      <c r="A49" s="165" t="s">
        <v>123</v>
      </c>
      <c r="B49" s="282"/>
      <c r="C49" s="271">
        <v>43417</v>
      </c>
      <c r="D49" s="157">
        <v>43417</v>
      </c>
      <c r="E49" s="157">
        <v>43418</v>
      </c>
      <c r="F49" s="435"/>
      <c r="G49" s="273">
        <v>15550000</v>
      </c>
      <c r="H49" s="57" t="s">
        <v>9</v>
      </c>
      <c r="I49" s="57" t="s">
        <v>11</v>
      </c>
      <c r="J49" s="57" t="s">
        <v>77</v>
      </c>
      <c r="K49" s="429"/>
      <c r="L49" s="299"/>
      <c r="M49" s="329"/>
    </row>
    <row r="50" spans="1:13" s="237" customFormat="1" ht="15">
      <c r="A50" s="264"/>
      <c r="B50" s="277"/>
      <c r="C50" s="266" t="s">
        <v>72</v>
      </c>
      <c r="D50" s="267"/>
      <c r="E50" s="404"/>
      <c r="F50" s="267"/>
      <c r="G50" s="268" t="s">
        <v>57</v>
      </c>
      <c r="H50" s="269"/>
      <c r="I50" s="266"/>
      <c r="J50" s="267"/>
      <c r="K50" s="270"/>
      <c r="L50" s="275"/>
      <c r="M50" s="276"/>
    </row>
    <row r="51" spans="1:13" s="280" customFormat="1" ht="15.75" customHeight="1">
      <c r="A51" s="165" t="s">
        <v>111</v>
      </c>
      <c r="B51" s="282"/>
      <c r="C51" s="154">
        <v>43409</v>
      </c>
      <c r="D51" s="157">
        <v>43417</v>
      </c>
      <c r="E51" s="157">
        <v>43418</v>
      </c>
      <c r="F51" s="435"/>
      <c r="G51" s="273">
        <v>20000000</v>
      </c>
      <c r="H51" s="57" t="s">
        <v>9</v>
      </c>
      <c r="I51" s="57" t="s">
        <v>11</v>
      </c>
      <c r="J51" s="57" t="s">
        <v>15</v>
      </c>
      <c r="K51" s="429"/>
      <c r="L51" s="299"/>
      <c r="M51" s="329"/>
    </row>
    <row r="52" spans="1:13" s="280" customFormat="1" ht="15.75" customHeight="1">
      <c r="A52" s="165" t="s">
        <v>131</v>
      </c>
      <c r="B52" s="282"/>
      <c r="C52" s="154">
        <v>43414</v>
      </c>
      <c r="D52" s="157">
        <v>43418</v>
      </c>
      <c r="E52" s="157">
        <v>43421</v>
      </c>
      <c r="F52" s="435"/>
      <c r="G52" s="273">
        <v>45730000</v>
      </c>
      <c r="H52" s="57" t="s">
        <v>9</v>
      </c>
      <c r="I52" s="57" t="s">
        <v>81</v>
      </c>
      <c r="J52" s="57" t="s">
        <v>74</v>
      </c>
      <c r="K52" s="429"/>
      <c r="L52" s="299"/>
      <c r="M52" s="329"/>
    </row>
    <row r="53" spans="1:13" s="237" customFormat="1" ht="15">
      <c r="A53" s="264"/>
      <c r="B53" s="277"/>
      <c r="C53" s="266" t="s">
        <v>19</v>
      </c>
      <c r="D53" s="267"/>
      <c r="E53" s="404"/>
      <c r="F53" s="267"/>
      <c r="G53" s="268" t="s">
        <v>57</v>
      </c>
      <c r="H53" s="278"/>
      <c r="I53" s="266"/>
      <c r="J53" s="267"/>
      <c r="K53" s="270"/>
      <c r="L53" s="275"/>
      <c r="M53" s="276"/>
    </row>
    <row r="54" spans="1:13" s="237" customFormat="1" ht="15">
      <c r="A54" s="301" t="s">
        <v>64</v>
      </c>
      <c r="B54" s="386"/>
      <c r="C54" s="386"/>
      <c r="D54" s="241"/>
      <c r="E54" s="242"/>
      <c r="F54" s="386"/>
      <c r="G54" s="273"/>
      <c r="H54" s="242"/>
      <c r="I54" s="242"/>
      <c r="J54" s="332"/>
      <c r="K54" s="387"/>
      <c r="L54" s="275"/>
      <c r="M54" s="276"/>
    </row>
    <row r="55" spans="1:13" s="237" customFormat="1" ht="15">
      <c r="A55" s="301"/>
      <c r="B55" s="386"/>
      <c r="C55" s="386"/>
      <c r="D55" s="241"/>
      <c r="E55" s="242"/>
      <c r="F55" s="386"/>
      <c r="G55" s="273"/>
      <c r="H55" s="242"/>
      <c r="I55" s="242"/>
      <c r="J55" s="332"/>
      <c r="K55" s="387"/>
      <c r="L55" s="275"/>
      <c r="M55" s="276"/>
    </row>
    <row r="56" spans="1:13" s="237" customFormat="1" ht="15">
      <c r="A56" s="257"/>
      <c r="B56" s="386"/>
      <c r="C56" s="388" t="s">
        <v>10</v>
      </c>
      <c r="D56" s="389"/>
      <c r="E56" s="412"/>
      <c r="F56" s="287">
        <f>SUM(F41:F54)</f>
        <v>0</v>
      </c>
      <c r="G56" s="288">
        <f>SUM(G36:G54)</f>
        <v>497683000</v>
      </c>
      <c r="H56" s="242"/>
      <c r="I56" s="333"/>
      <c r="J56" s="332"/>
      <c r="K56" s="387"/>
      <c r="L56" s="275"/>
      <c r="M56" s="276"/>
    </row>
    <row r="57" spans="1:13" s="237" customFormat="1" ht="15">
      <c r="A57" s="314" t="s">
        <v>18</v>
      </c>
      <c r="B57" s="315"/>
      <c r="C57" s="316"/>
      <c r="D57" s="316"/>
      <c r="E57" s="318"/>
      <c r="F57" s="315"/>
      <c r="G57" s="317"/>
      <c r="H57" s="318"/>
      <c r="I57" s="318"/>
      <c r="J57" s="316"/>
      <c r="K57" s="319" t="s">
        <v>18</v>
      </c>
      <c r="L57" s="275"/>
      <c r="M57" s="276"/>
    </row>
    <row r="58" spans="1:13" s="237" customFormat="1" ht="15">
      <c r="A58" s="320"/>
      <c r="B58" s="253"/>
      <c r="C58" s="321"/>
      <c r="D58" s="321"/>
      <c r="E58" s="408" t="str">
        <f>E34</f>
        <v>WILLIAMS BRAZIL SUGAR LINE UP EDITION 07.11.2018</v>
      </c>
      <c r="F58" s="253"/>
      <c r="G58" s="323"/>
      <c r="H58" s="324"/>
      <c r="I58" s="324"/>
      <c r="J58" s="321"/>
      <c r="K58" s="325"/>
      <c r="L58" s="275"/>
      <c r="M58" s="276"/>
    </row>
    <row r="59" spans="1:13" s="237" customFormat="1" ht="15">
      <c r="A59" s="326"/>
      <c r="B59" s="258" t="s">
        <v>41</v>
      </c>
      <c r="C59" s="259"/>
      <c r="D59" s="297"/>
      <c r="E59" s="297"/>
      <c r="F59" s="298"/>
      <c r="G59" s="327"/>
      <c r="H59" s="328"/>
      <c r="I59" s="328"/>
      <c r="J59" s="328"/>
      <c r="K59" s="387"/>
      <c r="L59" s="275"/>
      <c r="M59" s="276"/>
    </row>
    <row r="60" spans="1:13" s="237" customFormat="1" ht="15" customHeight="1">
      <c r="A60" s="264"/>
      <c r="B60" s="265"/>
      <c r="C60" s="266" t="s">
        <v>20</v>
      </c>
      <c r="D60" s="267"/>
      <c r="E60" s="404"/>
      <c r="F60" s="267"/>
      <c r="G60" s="268" t="s">
        <v>57</v>
      </c>
      <c r="H60" s="278"/>
      <c r="I60" s="266"/>
      <c r="J60" s="267"/>
      <c r="K60" s="270"/>
      <c r="L60" s="275"/>
      <c r="M60" s="276"/>
    </row>
    <row r="61" spans="1:13" s="280" customFormat="1" ht="15.75" customHeight="1">
      <c r="A61" s="165" t="s">
        <v>139</v>
      </c>
      <c r="B61" s="282"/>
      <c r="C61" s="271">
        <v>43419</v>
      </c>
      <c r="D61" s="157">
        <v>43420</v>
      </c>
      <c r="E61" s="157">
        <v>43424</v>
      </c>
      <c r="F61" s="435"/>
      <c r="G61" s="273">
        <v>46850000</v>
      </c>
      <c r="H61" s="57" t="s">
        <v>9</v>
      </c>
      <c r="I61" s="57" t="s">
        <v>91</v>
      </c>
      <c r="J61" s="57" t="s">
        <v>74</v>
      </c>
      <c r="K61" s="426"/>
      <c r="L61" s="299"/>
      <c r="M61" s="329"/>
    </row>
    <row r="62" spans="1:13" s="237" customFormat="1" ht="15" customHeight="1">
      <c r="A62" s="264"/>
      <c r="B62" s="277"/>
      <c r="C62" s="266" t="s">
        <v>47</v>
      </c>
      <c r="D62" s="267"/>
      <c r="E62" s="404"/>
      <c r="F62" s="267"/>
      <c r="G62" s="268" t="s">
        <v>57</v>
      </c>
      <c r="H62" s="278"/>
      <c r="I62" s="266"/>
      <c r="J62" s="267"/>
      <c r="K62" s="270"/>
      <c r="L62" s="275"/>
      <c r="M62" s="276"/>
    </row>
    <row r="63" spans="1:13" s="237" customFormat="1" ht="15" customHeight="1">
      <c r="A63" s="301" t="s">
        <v>64</v>
      </c>
      <c r="B63" s="236"/>
      <c r="C63" s="236"/>
      <c r="D63" s="236"/>
      <c r="E63" s="406"/>
      <c r="F63" s="236"/>
      <c r="G63" s="236"/>
      <c r="H63" s="236"/>
      <c r="I63" s="236"/>
      <c r="J63" s="236"/>
      <c r="K63" s="300"/>
      <c r="L63" s="275"/>
      <c r="M63" s="276"/>
    </row>
    <row r="64" spans="1:13" s="237" customFormat="1" ht="15">
      <c r="A64" s="264"/>
      <c r="B64" s="277"/>
      <c r="C64" s="266" t="s">
        <v>21</v>
      </c>
      <c r="D64" s="267"/>
      <c r="E64" s="404"/>
      <c r="F64" s="267"/>
      <c r="G64" s="268" t="s">
        <v>57</v>
      </c>
      <c r="H64" s="278"/>
      <c r="I64" s="266"/>
      <c r="J64" s="267"/>
      <c r="K64" s="270"/>
      <c r="L64" s="275"/>
      <c r="M64" s="276"/>
    </row>
    <row r="65" spans="1:13" s="280" customFormat="1" ht="15.75" customHeight="1">
      <c r="A65" s="165" t="s">
        <v>132</v>
      </c>
      <c r="B65" s="282"/>
      <c r="C65" s="271">
        <v>43416</v>
      </c>
      <c r="D65" s="157">
        <v>43417</v>
      </c>
      <c r="E65" s="157">
        <v>43419</v>
      </c>
      <c r="F65" s="435"/>
      <c r="G65" s="273">
        <v>43535000</v>
      </c>
      <c r="H65" s="57" t="s">
        <v>9</v>
      </c>
      <c r="I65" s="57" t="s">
        <v>97</v>
      </c>
      <c r="J65" s="57" t="s">
        <v>66</v>
      </c>
      <c r="K65" s="429"/>
      <c r="L65" s="299"/>
      <c r="M65" s="329"/>
    </row>
    <row r="66" spans="1:13" s="280" customFormat="1" ht="15.75" customHeight="1">
      <c r="A66" s="165" t="s">
        <v>124</v>
      </c>
      <c r="B66" s="282"/>
      <c r="C66" s="271">
        <v>43422</v>
      </c>
      <c r="D66" s="157">
        <v>43426</v>
      </c>
      <c r="E66" s="157">
        <v>43428</v>
      </c>
      <c r="F66" s="435"/>
      <c r="G66" s="273">
        <v>43750000</v>
      </c>
      <c r="H66" s="57" t="s">
        <v>9</v>
      </c>
      <c r="I66" s="57" t="s">
        <v>97</v>
      </c>
      <c r="J66" s="57" t="s">
        <v>66</v>
      </c>
      <c r="K66" s="429"/>
      <c r="L66" s="299"/>
      <c r="M66" s="329"/>
    </row>
    <row r="67" spans="1:13" s="237" customFormat="1" ht="13.5" customHeight="1">
      <c r="A67" s="264"/>
      <c r="B67" s="277"/>
      <c r="C67" s="266" t="s">
        <v>42</v>
      </c>
      <c r="D67" s="267"/>
      <c r="E67" s="404"/>
      <c r="F67" s="267"/>
      <c r="G67" s="268" t="s">
        <v>57</v>
      </c>
      <c r="H67" s="278"/>
      <c r="I67" s="266"/>
      <c r="J67" s="267"/>
      <c r="K67" s="270"/>
      <c r="L67" s="275"/>
      <c r="M67" s="276"/>
    </row>
    <row r="68" spans="1:13" s="402" customFormat="1" ht="15" customHeight="1">
      <c r="A68" s="301" t="s">
        <v>64</v>
      </c>
      <c r="B68" s="236"/>
      <c r="C68" s="236"/>
      <c r="D68" s="236"/>
      <c r="E68" s="406"/>
      <c r="F68" s="236"/>
      <c r="G68" s="236"/>
      <c r="H68" s="236"/>
      <c r="I68" s="236"/>
      <c r="J68" s="236"/>
      <c r="K68" s="300"/>
      <c r="L68" s="275"/>
      <c r="M68" s="276"/>
    </row>
    <row r="69" spans="1:13" s="237" customFormat="1" ht="15">
      <c r="A69" s="264"/>
      <c r="B69" s="277"/>
      <c r="C69" s="266" t="s">
        <v>49</v>
      </c>
      <c r="D69" s="267"/>
      <c r="E69" s="404"/>
      <c r="F69" s="267"/>
      <c r="G69" s="268" t="s">
        <v>57</v>
      </c>
      <c r="H69" s="278"/>
      <c r="I69" s="266"/>
      <c r="J69" s="267"/>
      <c r="K69" s="270"/>
      <c r="L69" s="275"/>
      <c r="M69" s="276"/>
    </row>
    <row r="70" spans="1:13" s="237" customFormat="1" ht="15" customHeight="1">
      <c r="A70" s="301" t="s">
        <v>64</v>
      </c>
      <c r="B70" s="236"/>
      <c r="C70" s="236"/>
      <c r="D70" s="236"/>
      <c r="E70" s="406"/>
      <c r="F70" s="236"/>
      <c r="G70" s="236"/>
      <c r="H70" s="236"/>
      <c r="I70" s="236"/>
      <c r="J70" s="236"/>
      <c r="K70" s="300"/>
      <c r="L70" s="275"/>
      <c r="M70" s="276"/>
    </row>
    <row r="71" spans="1:13" s="237" customFormat="1" ht="15">
      <c r="A71" s="264"/>
      <c r="B71" s="277"/>
      <c r="C71" s="266" t="s">
        <v>35</v>
      </c>
      <c r="D71" s="267"/>
      <c r="E71" s="404"/>
      <c r="F71" s="267"/>
      <c r="G71" s="268" t="s">
        <v>57</v>
      </c>
      <c r="H71" s="278"/>
      <c r="I71" s="266"/>
      <c r="J71" s="267"/>
      <c r="K71" s="270"/>
      <c r="L71" s="275"/>
      <c r="M71" s="276"/>
    </row>
    <row r="72" spans="1:13" s="237" customFormat="1" ht="15" customHeight="1">
      <c r="A72" s="301" t="s">
        <v>64</v>
      </c>
      <c r="B72" s="236"/>
      <c r="C72" s="236"/>
      <c r="D72" s="236"/>
      <c r="E72" s="406"/>
      <c r="F72" s="236"/>
      <c r="G72" s="236"/>
      <c r="H72" s="236"/>
      <c r="I72" s="236"/>
      <c r="J72" s="236"/>
      <c r="K72" s="300"/>
      <c r="L72" s="275"/>
      <c r="M72" s="276"/>
    </row>
    <row r="73" spans="1:13" s="237" customFormat="1" ht="15" customHeight="1">
      <c r="A73" s="264"/>
      <c r="B73" s="277"/>
      <c r="C73" s="266" t="s">
        <v>23</v>
      </c>
      <c r="D73" s="267"/>
      <c r="E73" s="404"/>
      <c r="F73" s="267"/>
      <c r="G73" s="268" t="s">
        <v>57</v>
      </c>
      <c r="H73" s="278"/>
      <c r="I73" s="172"/>
      <c r="J73" s="267"/>
      <c r="K73" s="270"/>
      <c r="L73" s="275"/>
      <c r="M73" s="276"/>
    </row>
    <row r="74" spans="1:13" s="402" customFormat="1" ht="15" customHeight="1">
      <c r="A74" s="301" t="s">
        <v>64</v>
      </c>
      <c r="B74" s="236"/>
      <c r="C74" s="236"/>
      <c r="D74" s="236"/>
      <c r="E74" s="406"/>
      <c r="F74" s="236"/>
      <c r="G74" s="236"/>
      <c r="H74" s="236"/>
      <c r="I74" s="236"/>
      <c r="J74" s="236"/>
      <c r="K74" s="300"/>
      <c r="L74" s="275"/>
      <c r="M74" s="276"/>
    </row>
    <row r="75" spans="1:13" s="237" customFormat="1" ht="15">
      <c r="A75" s="257"/>
      <c r="B75" s="334"/>
      <c r="C75" s="335"/>
      <c r="D75" s="336"/>
      <c r="E75" s="328"/>
      <c r="F75" s="295"/>
      <c r="G75" s="337"/>
      <c r="H75" s="328"/>
      <c r="I75" s="328"/>
      <c r="J75" s="294"/>
      <c r="K75" s="387"/>
      <c r="L75" s="275"/>
      <c r="M75" s="276"/>
    </row>
    <row r="76" spans="1:13" s="237" customFormat="1" ht="15">
      <c r="A76" s="284"/>
      <c r="B76" s="386"/>
      <c r="C76" s="388" t="s">
        <v>10</v>
      </c>
      <c r="D76" s="389"/>
      <c r="E76" s="412"/>
      <c r="F76" s="287">
        <f>SUM(F60:F75)</f>
        <v>0</v>
      </c>
      <c r="G76" s="288">
        <f>SUM(G61:G75)</f>
        <v>134135000</v>
      </c>
      <c r="H76" s="386"/>
      <c r="I76" s="386"/>
      <c r="J76" s="386"/>
      <c r="K76" s="387"/>
      <c r="L76" s="275"/>
      <c r="M76" s="276"/>
    </row>
    <row r="77" spans="1:13" s="237" customFormat="1" ht="15">
      <c r="A77" s="284"/>
      <c r="B77" s="386"/>
      <c r="C77" s="390"/>
      <c r="D77" s="390"/>
      <c r="E77" s="390"/>
      <c r="F77" s="391"/>
      <c r="G77" s="391"/>
      <c r="H77" s="386"/>
      <c r="I77" s="386"/>
      <c r="J77" s="386"/>
      <c r="K77" s="387"/>
      <c r="L77" s="275"/>
      <c r="M77" s="276"/>
    </row>
    <row r="78" spans="1:13" s="237" customFormat="1" ht="15">
      <c r="A78" s="284"/>
      <c r="B78" s="386"/>
      <c r="C78" s="390"/>
      <c r="D78" s="390"/>
      <c r="E78" s="390"/>
      <c r="F78" s="391"/>
      <c r="G78" s="391"/>
      <c r="H78" s="386"/>
      <c r="I78" s="386"/>
      <c r="J78" s="386"/>
      <c r="K78" s="387"/>
      <c r="L78" s="275"/>
      <c r="M78" s="276"/>
    </row>
    <row r="79" spans="1:13" s="237" customFormat="1" ht="15">
      <c r="A79" s="284"/>
      <c r="B79" s="187" t="s">
        <v>24</v>
      </c>
      <c r="C79" s="188" t="s">
        <v>10</v>
      </c>
      <c r="D79" s="189"/>
      <c r="E79" s="189"/>
      <c r="F79" s="185"/>
      <c r="G79" s="186">
        <f>SUM(G76,G56,G32,G26,G18,G13)</f>
        <v>703318000</v>
      </c>
      <c r="H79" s="386"/>
      <c r="I79" s="386"/>
      <c r="J79" s="386"/>
      <c r="K79" s="387"/>
      <c r="L79" s="275"/>
      <c r="M79" s="276"/>
    </row>
    <row r="80" spans="1:13" s="237" customFormat="1" ht="15">
      <c r="A80" s="393"/>
      <c r="B80" s="394"/>
      <c r="C80" s="395"/>
      <c r="D80" s="396"/>
      <c r="E80" s="396"/>
      <c r="F80" s="395"/>
      <c r="G80" s="397"/>
      <c r="H80" s="315"/>
      <c r="I80" s="315"/>
      <c r="J80" s="315"/>
      <c r="K80" s="398"/>
      <c r="L80" s="275"/>
      <c r="M80" s="276"/>
    </row>
    <row r="81" spans="1:11" ht="47.25">
      <c r="A81" s="219"/>
      <c r="B81" s="220"/>
      <c r="C81" s="221"/>
      <c r="D81" s="221"/>
      <c r="E81" s="409"/>
      <c r="F81" s="392"/>
      <c r="G81" s="213" t="str">
        <f>+C1</f>
        <v>Williams Brazil</v>
      </c>
      <c r="H81" s="222"/>
      <c r="I81" s="222"/>
      <c r="J81" s="392"/>
      <c r="K81" s="161"/>
    </row>
    <row r="82" spans="1:11" ht="25.5">
      <c r="A82" s="43"/>
      <c r="B82" s="19"/>
      <c r="C82" s="21"/>
      <c r="D82" s="21"/>
      <c r="E82" s="410"/>
      <c r="F82" s="123"/>
      <c r="G82" s="201" t="str">
        <f>+C2</f>
        <v>SUGAR LINE UP edition 14.11.2018</v>
      </c>
      <c r="H82" s="21"/>
      <c r="I82" s="21"/>
      <c r="J82" s="123"/>
      <c r="K82" s="41"/>
    </row>
    <row r="83" spans="1:11" ht="15">
      <c r="A83" s="43"/>
      <c r="B83" s="21"/>
      <c r="C83" s="21"/>
      <c r="D83" s="21"/>
      <c r="E83" s="410"/>
      <c r="F83" s="21"/>
      <c r="G83" s="21"/>
      <c r="H83" s="21"/>
      <c r="I83" s="21"/>
      <c r="J83" s="123"/>
      <c r="K83" s="200"/>
    </row>
    <row r="84" spans="1:11" ht="15">
      <c r="A84" s="43"/>
      <c r="B84" s="21"/>
      <c r="C84" s="21"/>
      <c r="D84" s="21"/>
      <c r="E84" s="410"/>
      <c r="F84" s="21"/>
      <c r="G84" s="21"/>
      <c r="H84" s="21"/>
      <c r="I84" s="21"/>
      <c r="J84" s="123"/>
      <c r="K84" s="44"/>
    </row>
    <row r="85" spans="1:11" ht="15">
      <c r="A85" s="43"/>
      <c r="B85" s="21"/>
      <c r="C85" s="21"/>
      <c r="D85" s="21"/>
      <c r="E85" s="410"/>
      <c r="F85" s="21"/>
      <c r="G85" s="21"/>
      <c r="H85" s="21"/>
      <c r="I85" s="21"/>
      <c r="J85" s="123"/>
      <c r="K85" s="44"/>
    </row>
    <row r="86" spans="1:11" s="61" customFormat="1" ht="15">
      <c r="A86" s="453" t="s">
        <v>25</v>
      </c>
      <c r="B86" s="454"/>
      <c r="C86" s="17"/>
      <c r="D86" s="17"/>
      <c r="E86" s="411"/>
      <c r="F86" s="17"/>
      <c r="G86" s="20"/>
      <c r="H86" s="20"/>
      <c r="I86" s="24"/>
      <c r="J86" s="123"/>
      <c r="K86" s="44"/>
    </row>
    <row r="87" spans="1:11" ht="15">
      <c r="A87" s="198" t="s">
        <v>45</v>
      </c>
      <c r="B87" s="95">
        <f>G13</f>
        <v>0</v>
      </c>
      <c r="C87" s="17"/>
      <c r="D87" s="17"/>
      <c r="E87" s="411"/>
      <c r="F87" s="17"/>
      <c r="G87" s="20"/>
      <c r="H87" s="20"/>
      <c r="I87" s="24"/>
      <c r="J87" s="123"/>
      <c r="K87" s="44"/>
    </row>
    <row r="88" spans="1:11" ht="15">
      <c r="A88" s="198" t="s">
        <v>46</v>
      </c>
      <c r="B88" s="95">
        <f>G26</f>
        <v>71500000</v>
      </c>
      <c r="C88" s="17"/>
      <c r="D88" s="17"/>
      <c r="E88" s="411"/>
      <c r="F88" s="17"/>
      <c r="G88" s="20"/>
      <c r="H88" s="20"/>
      <c r="I88" s="24"/>
      <c r="J88" s="123"/>
      <c r="K88" s="44"/>
    </row>
    <row r="89" spans="1:11" ht="15">
      <c r="A89" s="198" t="s">
        <v>12</v>
      </c>
      <c r="B89" s="95">
        <f>G56</f>
        <v>497683000</v>
      </c>
      <c r="C89" s="17"/>
      <c r="D89" s="17"/>
      <c r="E89" s="411"/>
      <c r="F89" s="17"/>
      <c r="G89" s="20"/>
      <c r="H89" s="20"/>
      <c r="I89" s="17"/>
      <c r="J89" s="123"/>
      <c r="K89" s="46"/>
    </row>
    <row r="90" spans="1:11" ht="15">
      <c r="A90" s="198" t="s">
        <v>41</v>
      </c>
      <c r="B90" s="95">
        <f>G76</f>
        <v>134135000</v>
      </c>
      <c r="C90" s="17"/>
      <c r="D90" s="17"/>
      <c r="E90" s="411"/>
      <c r="F90" s="17"/>
      <c r="G90" s="20"/>
      <c r="H90" s="20"/>
      <c r="I90" s="17"/>
      <c r="J90" s="123"/>
      <c r="K90" s="46"/>
    </row>
    <row r="91" spans="1:11" ht="15">
      <c r="A91" s="207" t="s">
        <v>26</v>
      </c>
      <c r="B91" s="196">
        <f>SUM(B87:B90)</f>
        <v>703318000</v>
      </c>
      <c r="C91" s="17"/>
      <c r="D91" s="17"/>
      <c r="E91" s="411"/>
      <c r="F91" s="17"/>
      <c r="G91" s="20"/>
      <c r="H91" s="20"/>
      <c r="I91" s="17"/>
      <c r="J91" s="123"/>
      <c r="K91" s="46"/>
    </row>
    <row r="92" spans="1:11" ht="15">
      <c r="A92" s="40"/>
      <c r="B92" s="123"/>
      <c r="C92" s="17"/>
      <c r="D92" s="17"/>
      <c r="E92" s="411"/>
      <c r="F92" s="17"/>
      <c r="G92" s="20"/>
      <c r="H92" s="20"/>
      <c r="I92" s="17"/>
      <c r="J92" s="123"/>
      <c r="K92" s="124"/>
    </row>
    <row r="93" spans="1:11" ht="15">
      <c r="A93" s="40"/>
      <c r="B93" s="53"/>
      <c r="C93" s="17"/>
      <c r="D93" s="17"/>
      <c r="E93" s="411"/>
      <c r="F93" s="17"/>
      <c r="G93" s="20"/>
      <c r="H93" s="20"/>
      <c r="I93" s="17"/>
      <c r="J93" s="123"/>
      <c r="K93" s="124"/>
    </row>
    <row r="94" spans="1:11" ht="15">
      <c r="A94" s="45"/>
      <c r="B94" s="25"/>
      <c r="C94" s="17"/>
      <c r="D94" s="17"/>
      <c r="E94" s="411"/>
      <c r="F94" s="17"/>
      <c r="G94" s="20"/>
      <c r="H94" s="20"/>
      <c r="I94" s="17"/>
      <c r="J94" s="123"/>
      <c r="K94" s="48"/>
    </row>
    <row r="95" spans="1:11" ht="15">
      <c r="A95" s="45"/>
      <c r="B95" s="26"/>
      <c r="C95" s="17"/>
      <c r="D95" s="17"/>
      <c r="E95" s="411"/>
      <c r="F95" s="17"/>
      <c r="G95" s="20"/>
      <c r="H95" s="20"/>
      <c r="I95" s="17"/>
      <c r="J95" s="123"/>
      <c r="K95" s="48"/>
    </row>
    <row r="96" spans="1:11" ht="15">
      <c r="A96" s="45"/>
      <c r="B96" s="26"/>
      <c r="C96" s="17"/>
      <c r="D96" s="17"/>
      <c r="E96" s="411"/>
      <c r="F96" s="17"/>
      <c r="G96" s="20"/>
      <c r="H96" s="20"/>
      <c r="I96" s="17"/>
      <c r="J96" s="123"/>
      <c r="K96" s="48"/>
    </row>
    <row r="97" spans="1:11" ht="15">
      <c r="A97" s="45"/>
      <c r="B97" s="26"/>
      <c r="C97" s="17"/>
      <c r="D97" s="17"/>
      <c r="E97" s="411"/>
      <c r="F97" s="17"/>
      <c r="G97" s="20"/>
      <c r="H97" s="20"/>
      <c r="I97" s="17"/>
      <c r="J97" s="123"/>
      <c r="K97" s="48"/>
    </row>
    <row r="98" spans="1:11" ht="15">
      <c r="A98" s="47"/>
      <c r="B98" s="35"/>
      <c r="C98" s="17"/>
      <c r="D98" s="17"/>
      <c r="E98" s="411"/>
      <c r="F98" s="17"/>
      <c r="G98" s="20"/>
      <c r="H98" s="20"/>
      <c r="I98" s="17"/>
      <c r="J98" s="123"/>
      <c r="K98" s="51"/>
    </row>
    <row r="99" spans="1:11" ht="15">
      <c r="A99" s="40"/>
      <c r="B99" s="123"/>
      <c r="C99" s="123"/>
      <c r="D99" s="123"/>
      <c r="E99" s="34"/>
      <c r="F99" s="123"/>
      <c r="G99" s="123"/>
      <c r="H99" s="123"/>
      <c r="I99" s="123"/>
      <c r="J99" s="123"/>
      <c r="K99" s="124"/>
    </row>
    <row r="100" spans="1:11" ht="15">
      <c r="A100" s="40"/>
      <c r="B100" s="123"/>
      <c r="C100" s="123"/>
      <c r="D100" s="123"/>
      <c r="E100" s="34"/>
      <c r="F100" s="123"/>
      <c r="G100" s="123"/>
      <c r="H100" s="123"/>
      <c r="I100" s="123"/>
      <c r="J100" s="123"/>
      <c r="K100" s="124"/>
    </row>
    <row r="101" spans="1:11" ht="15">
      <c r="A101" s="49"/>
      <c r="B101" s="90"/>
      <c r="C101" s="17"/>
      <c r="D101" s="17"/>
      <c r="E101" s="411"/>
      <c r="F101" s="17"/>
      <c r="G101" s="20"/>
      <c r="H101" s="20"/>
      <c r="I101" s="20"/>
      <c r="J101" s="123"/>
      <c r="K101" s="124"/>
    </row>
    <row r="102" spans="1:11" ht="15">
      <c r="A102" s="50"/>
      <c r="B102" s="28"/>
      <c r="C102" s="28"/>
      <c r="D102" s="28"/>
      <c r="E102" s="29"/>
      <c r="F102" s="28"/>
      <c r="G102" s="29"/>
      <c r="H102" s="28"/>
      <c r="I102" s="28"/>
      <c r="J102" s="123"/>
      <c r="K102" s="124"/>
    </row>
    <row r="103" spans="1:11" ht="15">
      <c r="A103" s="40"/>
      <c r="B103" s="123"/>
      <c r="C103" s="123"/>
      <c r="D103" s="123"/>
      <c r="E103" s="34"/>
      <c r="F103" s="123"/>
      <c r="G103" s="123"/>
      <c r="H103" s="123"/>
      <c r="I103" s="123"/>
      <c r="J103" s="123"/>
      <c r="K103" s="124"/>
    </row>
    <row r="104" spans="1:11" ht="15">
      <c r="A104" s="40"/>
      <c r="B104" s="123"/>
      <c r="C104" s="123"/>
      <c r="D104" s="123"/>
      <c r="E104" s="34"/>
      <c r="F104" s="123"/>
      <c r="G104" s="123"/>
      <c r="H104" s="123"/>
      <c r="I104" s="123"/>
      <c r="J104" s="123"/>
      <c r="K104" s="124"/>
    </row>
    <row r="105" spans="1:11" ht="15">
      <c r="A105" s="40"/>
      <c r="B105" s="123"/>
      <c r="C105" s="123"/>
      <c r="D105" s="123"/>
      <c r="E105" s="34"/>
      <c r="F105" s="123"/>
      <c r="G105" s="123"/>
      <c r="H105" s="123"/>
      <c r="I105" s="123"/>
      <c r="J105" s="123"/>
      <c r="K105" s="124"/>
    </row>
    <row r="106" spans="1:11" ht="15">
      <c r="A106" s="40"/>
      <c r="B106" s="123"/>
      <c r="C106" s="123"/>
      <c r="D106" s="123"/>
      <c r="E106" s="34"/>
      <c r="F106" s="123"/>
      <c r="G106" s="123"/>
      <c r="H106" s="123"/>
      <c r="I106" s="123"/>
      <c r="J106" s="123"/>
      <c r="K106" s="124"/>
    </row>
    <row r="107" spans="1:11" ht="15">
      <c r="A107" s="63" t="s">
        <v>62</v>
      </c>
      <c r="B107" s="78"/>
      <c r="C107" s="79"/>
      <c r="D107" s="79"/>
      <c r="E107" s="81"/>
      <c r="F107" s="80"/>
      <c r="G107" s="81"/>
      <c r="H107" s="81"/>
      <c r="I107" s="79"/>
      <c r="J107" s="203"/>
      <c r="K107" s="82" t="s">
        <v>62</v>
      </c>
    </row>
  </sheetData>
  <sheetProtection password="F66E" sheet="1"/>
  <mergeCells count="4">
    <mergeCell ref="A86:B86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3" max="10" man="1"/>
    <brk id="57" max="10" man="1"/>
    <brk id="80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74"/>
  <sheetViews>
    <sheetView showGridLines="0" workbookViewId="0" topLeftCell="A1">
      <selection activeCell="F15" sqref="F15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8" customWidth="1"/>
    <col min="4" max="4" width="11.140625" style="58" customWidth="1"/>
    <col min="5" max="5" width="9.140625" style="58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8" bestFit="1" customWidth="1"/>
  </cols>
  <sheetData>
    <row r="1" spans="1:24" ht="47.25">
      <c r="A1" s="135"/>
      <c r="B1" s="136"/>
      <c r="C1" s="455" t="str">
        <f>+BULK!C1</f>
        <v>Williams Brazil</v>
      </c>
      <c r="D1" s="455"/>
      <c r="E1" s="455"/>
      <c r="F1" s="455"/>
      <c r="G1" s="455"/>
      <c r="H1" s="455"/>
      <c r="I1" s="455"/>
      <c r="J1" s="455"/>
      <c r="K1" s="455"/>
      <c r="L1" s="456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37"/>
      <c r="B2" s="133"/>
      <c r="C2" s="457" t="s">
        <v>27</v>
      </c>
      <c r="D2" s="457"/>
      <c r="E2" s="457"/>
      <c r="F2" s="457"/>
      <c r="G2" s="457"/>
      <c r="H2" s="457"/>
      <c r="I2" s="457"/>
      <c r="J2" s="457"/>
      <c r="K2" s="457"/>
      <c r="L2" s="458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37"/>
      <c r="B3" s="133"/>
      <c r="C3" s="459" t="s">
        <v>119</v>
      </c>
      <c r="D3" s="459"/>
      <c r="E3" s="459"/>
      <c r="F3" s="459"/>
      <c r="G3" s="459"/>
      <c r="H3" s="459"/>
      <c r="I3" s="459"/>
      <c r="J3" s="459"/>
      <c r="K3" s="459"/>
      <c r="L3" s="460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38"/>
      <c r="B4" s="133"/>
      <c r="C4" s="461" t="s">
        <v>76</v>
      </c>
      <c r="D4" s="461"/>
      <c r="E4" s="461"/>
      <c r="F4" s="461"/>
      <c r="G4" s="461"/>
      <c r="H4" s="461"/>
      <c r="I4" s="461"/>
      <c r="J4" s="461"/>
      <c r="K4" s="461"/>
      <c r="L4" s="462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38"/>
      <c r="B5" s="133"/>
      <c r="C5" s="140"/>
      <c r="D5" s="413"/>
      <c r="E5" s="413"/>
      <c r="F5" s="126"/>
      <c r="G5" s="139"/>
      <c r="H5" s="140"/>
      <c r="I5" s="141"/>
      <c r="J5" s="129"/>
      <c r="K5" s="140"/>
      <c r="L5" s="131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38"/>
      <c r="B6" s="133"/>
      <c r="C6" s="140" t="s">
        <v>14</v>
      </c>
      <c r="D6" s="413"/>
      <c r="E6" s="413"/>
      <c r="F6" s="126"/>
      <c r="G6" s="139"/>
      <c r="H6" s="140"/>
      <c r="I6" s="141"/>
      <c r="J6" s="129"/>
      <c r="K6" s="140"/>
      <c r="L6" s="131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67" t="s">
        <v>28</v>
      </c>
      <c r="B7" s="168"/>
      <c r="C7" s="169" t="s">
        <v>29</v>
      </c>
      <c r="D7" s="169" t="s">
        <v>30</v>
      </c>
      <c r="E7" s="169" t="s">
        <v>31</v>
      </c>
      <c r="F7" s="169" t="s">
        <v>4</v>
      </c>
      <c r="G7" s="169" t="s">
        <v>5</v>
      </c>
      <c r="H7" s="169" t="s">
        <v>6</v>
      </c>
      <c r="I7" s="169" t="s">
        <v>7</v>
      </c>
      <c r="J7" s="169" t="s">
        <v>54</v>
      </c>
      <c r="K7" s="191" t="s">
        <v>32</v>
      </c>
      <c r="L7" s="192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190"/>
      <c r="B8" s="126"/>
      <c r="C8" s="413"/>
      <c r="D8" s="413"/>
      <c r="E8" s="413"/>
      <c r="F8" s="126"/>
      <c r="G8" s="126"/>
      <c r="H8" s="126"/>
      <c r="I8" s="126"/>
      <c r="J8" s="126"/>
      <c r="K8" s="126"/>
      <c r="L8" s="132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76" t="s">
        <v>45</v>
      </c>
      <c r="C9" s="259"/>
      <c r="D9" s="86"/>
      <c r="E9" s="86"/>
      <c r="F9" s="233"/>
      <c r="G9" s="233"/>
      <c r="H9" s="86"/>
      <c r="I9" s="86"/>
      <c r="J9" s="233"/>
      <c r="K9" s="165"/>
      <c r="L9" s="195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77"/>
      <c r="B10" s="171"/>
      <c r="C10" s="414" t="s">
        <v>60</v>
      </c>
      <c r="D10" s="404"/>
      <c r="E10" s="404"/>
      <c r="F10" s="267"/>
      <c r="G10" s="174"/>
      <c r="H10" s="175"/>
      <c r="I10" s="172"/>
      <c r="J10" s="267"/>
      <c r="K10" s="194"/>
      <c r="L10" s="228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13" s="33" customFormat="1" ht="15.75" customHeight="1">
      <c r="A11" s="89" t="s">
        <v>100</v>
      </c>
      <c r="B11" s="282"/>
      <c r="C11" s="407">
        <v>43406</v>
      </c>
      <c r="D11" s="407">
        <v>43406</v>
      </c>
      <c r="E11" s="407">
        <v>43409</v>
      </c>
      <c r="F11" s="273"/>
      <c r="G11" s="273">
        <v>19818450</v>
      </c>
      <c r="H11" s="57" t="s">
        <v>9</v>
      </c>
      <c r="I11" s="57" t="s">
        <v>101</v>
      </c>
      <c r="K11" s="233"/>
      <c r="L11" s="108" t="s">
        <v>102</v>
      </c>
      <c r="M11" s="329"/>
    </row>
    <row r="12" spans="1:13" s="33" customFormat="1" ht="15.75" customHeight="1">
      <c r="A12" s="89" t="s">
        <v>114</v>
      </c>
      <c r="B12" s="282"/>
      <c r="C12" s="407">
        <v>43409</v>
      </c>
      <c r="D12" s="407">
        <v>43409</v>
      </c>
      <c r="E12" s="407">
        <v>43413</v>
      </c>
      <c r="F12" s="273"/>
      <c r="G12" s="273">
        <v>25245000</v>
      </c>
      <c r="H12" s="57" t="s">
        <v>9</v>
      </c>
      <c r="I12" s="57" t="s">
        <v>101</v>
      </c>
      <c r="K12" s="233"/>
      <c r="L12" s="108" t="s">
        <v>86</v>
      </c>
      <c r="M12" s="329"/>
    </row>
    <row r="13" spans="1:24" s="30" customFormat="1" ht="15" customHeight="1">
      <c r="A13" s="177"/>
      <c r="B13" s="178"/>
      <c r="C13" s="414" t="s">
        <v>33</v>
      </c>
      <c r="D13" s="404"/>
      <c r="E13" s="404"/>
      <c r="F13" s="267"/>
      <c r="G13" s="174"/>
      <c r="H13" s="175"/>
      <c r="I13" s="172"/>
      <c r="J13" s="267"/>
      <c r="K13" s="267"/>
      <c r="L13" s="270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</row>
    <row r="14" spans="1:13" s="33" customFormat="1" ht="15.75" customHeight="1">
      <c r="A14" s="89" t="s">
        <v>93</v>
      </c>
      <c r="B14" s="282"/>
      <c r="C14" s="407">
        <v>43383</v>
      </c>
      <c r="D14" s="407">
        <v>43388</v>
      </c>
      <c r="E14" s="407">
        <v>43405</v>
      </c>
      <c r="F14" s="273">
        <v>25080000</v>
      </c>
      <c r="G14" s="273"/>
      <c r="H14" s="57" t="s">
        <v>89</v>
      </c>
      <c r="I14" s="57" t="s">
        <v>115</v>
      </c>
      <c r="K14" s="233"/>
      <c r="L14" s="108" t="s">
        <v>15</v>
      </c>
      <c r="M14" s="329"/>
    </row>
    <row r="15" spans="1:24" s="30" customFormat="1" ht="15" customHeight="1">
      <c r="A15" s="89"/>
      <c r="B15" s="282"/>
      <c r="C15" s="407"/>
      <c r="D15" s="407"/>
      <c r="E15" s="405"/>
      <c r="F15" s="273"/>
      <c r="G15" s="273"/>
      <c r="H15" s="57"/>
      <c r="I15" s="57"/>
      <c r="J15" s="57"/>
      <c r="K15" s="202"/>
      <c r="L15" s="10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</row>
    <row r="16" spans="1:24" ht="15" customHeight="1">
      <c r="A16" s="89"/>
      <c r="B16" s="233"/>
      <c r="C16" s="415"/>
      <c r="D16" s="405"/>
      <c r="E16" s="405"/>
      <c r="F16" s="273"/>
      <c r="G16" s="273"/>
      <c r="H16" s="57"/>
      <c r="I16" s="57"/>
      <c r="J16" s="57"/>
      <c r="K16" s="117"/>
      <c r="L16" s="118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61" customFormat="1" ht="15" customHeight="1">
      <c r="A17" s="89"/>
      <c r="B17" s="176" t="s">
        <v>55</v>
      </c>
      <c r="C17" s="259"/>
      <c r="D17" s="86"/>
      <c r="E17" s="86"/>
      <c r="F17" s="233"/>
      <c r="G17" s="233"/>
      <c r="H17" s="86"/>
      <c r="I17" s="86"/>
      <c r="J17" s="233"/>
      <c r="K17" s="165"/>
      <c r="L17" s="195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</row>
    <row r="18" spans="1:24" s="16" customFormat="1" ht="15" customHeight="1">
      <c r="A18" s="177"/>
      <c r="B18" s="171"/>
      <c r="C18" s="414" t="s">
        <v>50</v>
      </c>
      <c r="D18" s="404"/>
      <c r="E18" s="404"/>
      <c r="F18" s="267"/>
      <c r="G18" s="174"/>
      <c r="H18" s="175"/>
      <c r="I18" s="172"/>
      <c r="J18" s="267"/>
      <c r="K18" s="194"/>
      <c r="L18" s="193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13" s="237" customFormat="1" ht="15.75" customHeight="1">
      <c r="A19" s="149" t="s">
        <v>64</v>
      </c>
      <c r="B19" s="282"/>
      <c r="C19" s="407"/>
      <c r="D19" s="407"/>
      <c r="E19" s="407"/>
      <c r="F19" s="273"/>
      <c r="G19" s="273"/>
      <c r="H19" s="57"/>
      <c r="I19" s="57"/>
      <c r="J19" s="236"/>
      <c r="K19" s="236"/>
      <c r="L19" s="108"/>
      <c r="M19" s="276"/>
    </row>
    <row r="20" spans="1:13" s="237" customFormat="1" ht="15.75" customHeight="1">
      <c r="A20" s="89"/>
      <c r="B20" s="282"/>
      <c r="C20" s="407"/>
      <c r="D20" s="407"/>
      <c r="E20" s="407"/>
      <c r="F20" s="273"/>
      <c r="G20" s="273"/>
      <c r="H20" s="57"/>
      <c r="I20" s="57"/>
      <c r="J20" s="236"/>
      <c r="K20" s="236"/>
      <c r="L20" s="108"/>
      <c r="M20" s="276"/>
    </row>
    <row r="21" spans="1:24" s="61" customFormat="1" ht="15" customHeight="1">
      <c r="A21" s="89"/>
      <c r="B21" s="176" t="s">
        <v>46</v>
      </c>
      <c r="C21" s="259"/>
      <c r="D21" s="86"/>
      <c r="E21" s="86"/>
      <c r="F21" s="233"/>
      <c r="G21" s="233"/>
      <c r="H21" s="86"/>
      <c r="I21" s="86"/>
      <c r="J21" s="233"/>
      <c r="K21" s="165"/>
      <c r="L21" s="195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24" s="61" customFormat="1" ht="15" customHeight="1">
      <c r="A22" s="177"/>
      <c r="B22" s="171"/>
      <c r="C22" s="414" t="s">
        <v>60</v>
      </c>
      <c r="D22" s="404"/>
      <c r="E22" s="404"/>
      <c r="F22" s="267"/>
      <c r="G22" s="174"/>
      <c r="H22" s="175"/>
      <c r="I22" s="172"/>
      <c r="J22" s="267"/>
      <c r="K22" s="194"/>
      <c r="L22" s="19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</row>
    <row r="23" spans="1:13" s="33" customFormat="1" ht="15.75" customHeight="1">
      <c r="A23" s="89" t="s">
        <v>116</v>
      </c>
      <c r="B23" s="282"/>
      <c r="C23" s="407">
        <v>43400</v>
      </c>
      <c r="D23" s="407">
        <v>43400</v>
      </c>
      <c r="E23" s="407">
        <v>43405</v>
      </c>
      <c r="F23" s="273"/>
      <c r="G23" s="273">
        <v>27000000</v>
      </c>
      <c r="H23" s="57" t="s">
        <v>9</v>
      </c>
      <c r="I23" s="57" t="s">
        <v>101</v>
      </c>
      <c r="K23" s="233"/>
      <c r="L23" s="108" t="s">
        <v>102</v>
      </c>
      <c r="M23" s="329"/>
    </row>
    <row r="24" spans="1:13" s="33" customFormat="1" ht="15.75" customHeight="1">
      <c r="A24" s="89" t="s">
        <v>117</v>
      </c>
      <c r="B24" s="282"/>
      <c r="C24" s="407">
        <v>43407</v>
      </c>
      <c r="D24" s="407">
        <v>43407</v>
      </c>
      <c r="E24" s="407">
        <v>43409</v>
      </c>
      <c r="F24" s="273"/>
      <c r="G24" s="273">
        <v>20000000</v>
      </c>
      <c r="H24" s="57" t="s">
        <v>9</v>
      </c>
      <c r="I24" s="57" t="s">
        <v>118</v>
      </c>
      <c r="K24" s="233"/>
      <c r="L24" s="108" t="s">
        <v>88</v>
      </c>
      <c r="M24" s="329"/>
    </row>
    <row r="25" spans="1:13" s="33" customFormat="1" ht="15.75" customHeight="1">
      <c r="A25" s="89" t="s">
        <v>100</v>
      </c>
      <c r="B25" s="282"/>
      <c r="C25" s="407">
        <v>43409</v>
      </c>
      <c r="D25" s="407">
        <v>43409</v>
      </c>
      <c r="E25" s="407">
        <v>43411</v>
      </c>
      <c r="F25" s="273"/>
      <c r="G25" s="273">
        <v>10181550</v>
      </c>
      <c r="H25" s="57" t="s">
        <v>9</v>
      </c>
      <c r="I25" s="57" t="s">
        <v>101</v>
      </c>
      <c r="K25" s="233"/>
      <c r="L25" s="108" t="s">
        <v>102</v>
      </c>
      <c r="M25" s="329"/>
    </row>
    <row r="26" spans="1:13" s="33" customFormat="1" ht="15.75" customHeight="1">
      <c r="A26" s="89" t="s">
        <v>135</v>
      </c>
      <c r="B26" s="282"/>
      <c r="C26" s="407">
        <v>43409</v>
      </c>
      <c r="D26" s="407">
        <v>43411</v>
      </c>
      <c r="E26" s="407">
        <v>43413</v>
      </c>
      <c r="F26" s="273"/>
      <c r="G26" s="273">
        <v>25450000</v>
      </c>
      <c r="H26" s="57" t="s">
        <v>9</v>
      </c>
      <c r="I26" s="57" t="s">
        <v>91</v>
      </c>
      <c r="K26" s="233"/>
      <c r="L26" s="108" t="s">
        <v>88</v>
      </c>
      <c r="M26" s="329"/>
    </row>
    <row r="27" spans="1:24" s="16" customFormat="1" ht="15.75" customHeight="1">
      <c r="A27" s="177"/>
      <c r="B27" s="178"/>
      <c r="C27" s="414" t="s">
        <v>33</v>
      </c>
      <c r="D27" s="404"/>
      <c r="E27" s="404"/>
      <c r="F27" s="267"/>
      <c r="G27" s="174"/>
      <c r="H27" s="175"/>
      <c r="I27" s="172"/>
      <c r="J27" s="267"/>
      <c r="K27" s="267"/>
      <c r="L27" s="270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s="16" customFormat="1" ht="15" customHeight="1">
      <c r="A28" s="134" t="s">
        <v>64</v>
      </c>
      <c r="B28" s="106"/>
      <c r="C28" s="145"/>
      <c r="D28" s="145"/>
      <c r="E28" s="145"/>
      <c r="F28" s="95"/>
      <c r="G28" s="125"/>
      <c r="H28" s="57"/>
      <c r="I28" s="57"/>
      <c r="K28" s="289"/>
      <c r="L28" s="19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s="16" customFormat="1" ht="15" customHeight="1">
      <c r="A29" s="89"/>
      <c r="B29" s="106"/>
      <c r="C29" s="145"/>
      <c r="D29" s="145"/>
      <c r="E29" s="145"/>
      <c r="F29" s="95"/>
      <c r="G29" s="125"/>
      <c r="H29" s="57"/>
      <c r="I29" s="57"/>
      <c r="K29" s="289"/>
      <c r="L29" s="108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5" customHeight="1">
      <c r="A30" s="89"/>
      <c r="B30" s="289"/>
      <c r="C30" s="416"/>
      <c r="D30" s="294"/>
      <c r="E30" s="57"/>
      <c r="F30" s="289"/>
      <c r="G30" s="304"/>
      <c r="H30" s="93"/>
      <c r="I30" s="93"/>
      <c r="J30" s="289"/>
      <c r="K30" s="289"/>
      <c r="L30" s="10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4" s="61" customFormat="1" ht="15" customHeight="1">
      <c r="A31" s="89"/>
      <c r="B31" s="176" t="s">
        <v>48</v>
      </c>
      <c r="C31" s="259"/>
      <c r="D31" s="86"/>
      <c r="E31" s="86"/>
      <c r="F31" s="233"/>
      <c r="G31" s="233"/>
      <c r="H31" s="86"/>
      <c r="I31" s="86"/>
      <c r="J31" s="233"/>
      <c r="K31" s="165"/>
      <c r="L31" s="195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1:24" s="61" customFormat="1" ht="15" customHeight="1">
      <c r="A32" s="177"/>
      <c r="B32" s="171"/>
      <c r="C32" s="414" t="s">
        <v>50</v>
      </c>
      <c r="D32" s="404"/>
      <c r="E32" s="404"/>
      <c r="F32" s="267"/>
      <c r="G32" s="174"/>
      <c r="H32" s="175"/>
      <c r="I32" s="172"/>
      <c r="J32" s="267"/>
      <c r="K32" s="194"/>
      <c r="L32" s="19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</row>
    <row r="33" spans="1:12" s="33" customFormat="1" ht="15" customHeight="1">
      <c r="A33" s="134" t="s">
        <v>64</v>
      </c>
      <c r="B33" s="123"/>
      <c r="C33" s="34"/>
      <c r="D33" s="34"/>
      <c r="E33" s="417"/>
      <c r="F33" s="123"/>
      <c r="G33" s="123"/>
      <c r="H33" s="123"/>
      <c r="I33" s="123"/>
      <c r="J33" s="123"/>
      <c r="K33" s="123"/>
      <c r="L33" s="131"/>
    </row>
    <row r="34" spans="1:24" ht="15" customHeight="1">
      <c r="A34" s="89"/>
      <c r="B34" s="233"/>
      <c r="C34" s="86"/>
      <c r="D34" s="86"/>
      <c r="E34" s="418"/>
      <c r="F34" s="233"/>
      <c r="G34" s="233"/>
      <c r="H34" s="233"/>
      <c r="I34" s="233"/>
      <c r="J34" s="233"/>
      <c r="K34" s="233"/>
      <c r="L34" s="122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1:24" s="31" customFormat="1" ht="15" customHeight="1">
      <c r="A35" s="89"/>
      <c r="B35" s="176" t="s">
        <v>12</v>
      </c>
      <c r="C35" s="259"/>
      <c r="D35" s="86"/>
      <c r="E35" s="86"/>
      <c r="F35" s="233"/>
      <c r="G35" s="233"/>
      <c r="H35" s="86"/>
      <c r="I35" s="86"/>
      <c r="J35" s="233"/>
      <c r="K35" s="165"/>
      <c r="L35" s="195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1:24" s="31" customFormat="1" ht="15" customHeight="1">
      <c r="A36" s="177"/>
      <c r="B36" s="171"/>
      <c r="C36" s="414" t="s">
        <v>34</v>
      </c>
      <c r="D36" s="404"/>
      <c r="E36" s="404"/>
      <c r="F36" s="267"/>
      <c r="G36" s="174"/>
      <c r="H36" s="175"/>
      <c r="I36" s="172"/>
      <c r="J36" s="267"/>
      <c r="K36" s="194"/>
      <c r="L36" s="193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</row>
    <row r="37" spans="1:13" s="33" customFormat="1" ht="15.75" customHeight="1">
      <c r="A37" s="89" t="s">
        <v>94</v>
      </c>
      <c r="B37" s="282"/>
      <c r="C37" s="407">
        <v>43402</v>
      </c>
      <c r="D37" s="407">
        <v>43402</v>
      </c>
      <c r="E37" s="407">
        <v>43405</v>
      </c>
      <c r="F37" s="435"/>
      <c r="G37" s="273">
        <v>82470000</v>
      </c>
      <c r="H37" s="57" t="s">
        <v>9</v>
      </c>
      <c r="I37" s="57" t="s">
        <v>11</v>
      </c>
      <c r="K37" s="233"/>
      <c r="L37" s="108" t="s">
        <v>82</v>
      </c>
      <c r="M37" s="329"/>
    </row>
    <row r="38" spans="1:13" s="33" customFormat="1" ht="15.75" customHeight="1">
      <c r="A38" s="89" t="s">
        <v>99</v>
      </c>
      <c r="B38" s="282"/>
      <c r="C38" s="407">
        <v>43408</v>
      </c>
      <c r="D38" s="407">
        <v>43409</v>
      </c>
      <c r="E38" s="407">
        <v>43414</v>
      </c>
      <c r="F38" s="435"/>
      <c r="G38" s="273">
        <v>54600000</v>
      </c>
      <c r="H38" s="57" t="s">
        <v>9</v>
      </c>
      <c r="I38" s="57" t="s">
        <v>90</v>
      </c>
      <c r="K38" s="233"/>
      <c r="L38" s="108" t="s">
        <v>66</v>
      </c>
      <c r="M38" s="329"/>
    </row>
    <row r="39" spans="1:13" s="33" customFormat="1" ht="15.75" customHeight="1">
      <c r="A39" s="89" t="s">
        <v>103</v>
      </c>
      <c r="B39" s="282"/>
      <c r="C39" s="407">
        <v>43411</v>
      </c>
      <c r="D39" s="407">
        <v>43414</v>
      </c>
      <c r="E39" s="407">
        <v>43416</v>
      </c>
      <c r="F39" s="435"/>
      <c r="G39" s="273">
        <v>60500000</v>
      </c>
      <c r="H39" s="57" t="s">
        <v>9</v>
      </c>
      <c r="I39" s="57" t="s">
        <v>90</v>
      </c>
      <c r="K39" s="233"/>
      <c r="L39" s="108" t="s">
        <v>66</v>
      </c>
      <c r="M39" s="329"/>
    </row>
    <row r="40" spans="1:24" s="60" customFormat="1" ht="12.75" customHeight="1">
      <c r="A40" s="177"/>
      <c r="B40" s="178"/>
      <c r="C40" s="414" t="s">
        <v>43</v>
      </c>
      <c r="D40" s="404"/>
      <c r="E40" s="404"/>
      <c r="F40" s="267"/>
      <c r="G40" s="174"/>
      <c r="H40" s="175"/>
      <c r="I40" s="172"/>
      <c r="J40" s="267"/>
      <c r="K40" s="267"/>
      <c r="L40" s="270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</row>
    <row r="41" spans="1:13" s="33" customFormat="1" ht="15.75" customHeight="1">
      <c r="A41" s="89" t="s">
        <v>105</v>
      </c>
      <c r="B41" s="282"/>
      <c r="C41" s="407">
        <v>43404</v>
      </c>
      <c r="D41" s="407">
        <v>43404</v>
      </c>
      <c r="E41" s="407">
        <v>43407</v>
      </c>
      <c r="F41" s="435"/>
      <c r="G41" s="273">
        <v>66000000</v>
      </c>
      <c r="H41" s="57" t="s">
        <v>9</v>
      </c>
      <c r="I41" s="57" t="s">
        <v>11</v>
      </c>
      <c r="K41" s="233"/>
      <c r="L41" s="108" t="s">
        <v>106</v>
      </c>
      <c r="M41" s="329"/>
    </row>
    <row r="42" spans="1:13" s="33" customFormat="1" ht="15.75" customHeight="1">
      <c r="A42" s="89" t="s">
        <v>110</v>
      </c>
      <c r="B42" s="282"/>
      <c r="C42" s="407">
        <v>43404</v>
      </c>
      <c r="D42" s="407">
        <v>43408</v>
      </c>
      <c r="E42" s="407">
        <v>43409</v>
      </c>
      <c r="F42" s="435"/>
      <c r="G42" s="273">
        <v>32100000</v>
      </c>
      <c r="H42" s="57" t="s">
        <v>9</v>
      </c>
      <c r="I42" s="57" t="s">
        <v>11</v>
      </c>
      <c r="K42" s="233"/>
      <c r="L42" s="108" t="s">
        <v>67</v>
      </c>
      <c r="M42" s="329"/>
    </row>
    <row r="43" spans="1:13" s="33" customFormat="1" ht="15.75" customHeight="1">
      <c r="A43" s="89" t="s">
        <v>108</v>
      </c>
      <c r="B43" s="282"/>
      <c r="C43" s="407">
        <v>43406</v>
      </c>
      <c r="D43" s="407">
        <v>43409</v>
      </c>
      <c r="E43" s="407">
        <v>43410</v>
      </c>
      <c r="F43" s="435"/>
      <c r="G43" s="273">
        <v>17500000</v>
      </c>
      <c r="H43" s="57" t="s">
        <v>9</v>
      </c>
      <c r="I43" s="57" t="s">
        <v>11</v>
      </c>
      <c r="K43" s="233"/>
      <c r="L43" s="108" t="s">
        <v>15</v>
      </c>
      <c r="M43" s="329"/>
    </row>
    <row r="44" spans="1:13" s="33" customFormat="1" ht="15.75" customHeight="1">
      <c r="A44" s="89" t="s">
        <v>109</v>
      </c>
      <c r="B44" s="282"/>
      <c r="C44" s="407">
        <v>43404</v>
      </c>
      <c r="D44" s="407">
        <v>43410</v>
      </c>
      <c r="E44" s="407">
        <v>43413</v>
      </c>
      <c r="F44" s="435"/>
      <c r="G44" s="273">
        <v>53600000</v>
      </c>
      <c r="H44" s="57" t="s">
        <v>9</v>
      </c>
      <c r="I44" s="57" t="s">
        <v>11</v>
      </c>
      <c r="K44" s="233"/>
      <c r="L44" s="108" t="s">
        <v>67</v>
      </c>
      <c r="M44" s="329"/>
    </row>
    <row r="45" spans="1:13" s="33" customFormat="1" ht="15.75" customHeight="1">
      <c r="A45" s="89" t="s">
        <v>111</v>
      </c>
      <c r="B45" s="282"/>
      <c r="C45" s="407">
        <v>43409</v>
      </c>
      <c r="D45" s="407">
        <v>43413</v>
      </c>
      <c r="E45" s="407">
        <v>43414</v>
      </c>
      <c r="F45" s="435"/>
      <c r="G45" s="273">
        <v>25600000</v>
      </c>
      <c r="H45" s="57" t="s">
        <v>9</v>
      </c>
      <c r="I45" s="57" t="s">
        <v>11</v>
      </c>
      <c r="K45" s="233"/>
      <c r="L45" s="108" t="s">
        <v>15</v>
      </c>
      <c r="M45" s="329"/>
    </row>
    <row r="46" spans="1:24" s="60" customFormat="1" ht="12.75" customHeight="1">
      <c r="A46" s="177"/>
      <c r="B46" s="178"/>
      <c r="C46" s="414" t="s">
        <v>39</v>
      </c>
      <c r="D46" s="404"/>
      <c r="E46" s="404"/>
      <c r="F46" s="267"/>
      <c r="G46" s="174"/>
      <c r="H46" s="175"/>
      <c r="I46" s="172"/>
      <c r="J46" s="267"/>
      <c r="K46" s="267"/>
      <c r="L46" s="270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</row>
    <row r="47" spans="1:24" s="60" customFormat="1" ht="12.75" customHeight="1">
      <c r="A47" s="206" t="s">
        <v>64</v>
      </c>
      <c r="B47" s="130"/>
      <c r="C47" s="121"/>
      <c r="D47" s="121"/>
      <c r="E47" s="419"/>
      <c r="F47" s="130"/>
      <c r="G47" s="129"/>
      <c r="H47" s="121"/>
      <c r="I47" s="121"/>
      <c r="J47" s="233"/>
      <c r="K47" s="130"/>
      <c r="L47" s="229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</row>
    <row r="48" spans="1:24" s="61" customFormat="1" ht="15" customHeight="1">
      <c r="A48" s="177"/>
      <c r="B48" s="178"/>
      <c r="C48" s="414" t="s">
        <v>65</v>
      </c>
      <c r="D48" s="404"/>
      <c r="E48" s="404"/>
      <c r="F48" s="267"/>
      <c r="G48" s="174"/>
      <c r="H48" s="175"/>
      <c r="I48" s="172"/>
      <c r="J48" s="267"/>
      <c r="K48" s="267"/>
      <c r="L48" s="270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</row>
    <row r="49" spans="1:24" s="60" customFormat="1" ht="12.75" customHeight="1">
      <c r="A49" s="206" t="s">
        <v>64</v>
      </c>
      <c r="B49" s="130"/>
      <c r="C49" s="121"/>
      <c r="D49" s="121"/>
      <c r="E49" s="419"/>
      <c r="F49" s="130"/>
      <c r="G49" s="129"/>
      <c r="H49" s="121"/>
      <c r="I49" s="121"/>
      <c r="J49" s="233"/>
      <c r="K49" s="130"/>
      <c r="L49" s="229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</row>
    <row r="50" spans="1:24" s="61" customFormat="1" ht="14.25" customHeight="1">
      <c r="A50" s="177"/>
      <c r="B50" s="178"/>
      <c r="C50" s="414" t="s">
        <v>17</v>
      </c>
      <c r="D50" s="404"/>
      <c r="E50" s="404"/>
      <c r="F50" s="267"/>
      <c r="G50" s="174"/>
      <c r="H50" s="175"/>
      <c r="I50" s="172"/>
      <c r="J50" s="267"/>
      <c r="K50" s="267"/>
      <c r="L50" s="270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</row>
    <row r="51" spans="1:24" s="61" customFormat="1" ht="15" customHeight="1">
      <c r="A51" s="206" t="s">
        <v>64</v>
      </c>
      <c r="B51" s="130"/>
      <c r="C51" s="121"/>
      <c r="D51" s="121"/>
      <c r="E51" s="419"/>
      <c r="F51" s="130"/>
      <c r="G51" s="129"/>
      <c r="H51" s="121"/>
      <c r="I51" s="121"/>
      <c r="J51" s="233"/>
      <c r="K51" s="130"/>
      <c r="L51" s="229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</row>
    <row r="52" spans="1:24" s="61" customFormat="1" ht="15" customHeight="1">
      <c r="A52" s="177"/>
      <c r="B52" s="178"/>
      <c r="C52" s="414" t="s">
        <v>72</v>
      </c>
      <c r="D52" s="404"/>
      <c r="E52" s="404"/>
      <c r="F52" s="267"/>
      <c r="G52" s="174"/>
      <c r="H52" s="175"/>
      <c r="I52" s="172"/>
      <c r="J52" s="267"/>
      <c r="K52" s="267"/>
      <c r="L52" s="270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</row>
    <row r="53" spans="1:13" s="33" customFormat="1" ht="15.75" customHeight="1">
      <c r="A53" s="89" t="s">
        <v>104</v>
      </c>
      <c r="B53" s="282"/>
      <c r="C53" s="407">
        <v>43402</v>
      </c>
      <c r="D53" s="407">
        <v>43404</v>
      </c>
      <c r="E53" s="407">
        <v>43406</v>
      </c>
      <c r="F53" s="435"/>
      <c r="G53" s="273">
        <v>33000000</v>
      </c>
      <c r="H53" s="57" t="s">
        <v>9</v>
      </c>
      <c r="I53" s="57" t="s">
        <v>11</v>
      </c>
      <c r="K53" s="233"/>
      <c r="L53" s="108" t="s">
        <v>15</v>
      </c>
      <c r="M53" s="329"/>
    </row>
    <row r="54" spans="1:13" s="33" customFormat="1" ht="15.75" customHeight="1">
      <c r="A54" s="89" t="s">
        <v>113</v>
      </c>
      <c r="B54" s="282"/>
      <c r="C54" s="407">
        <v>43409</v>
      </c>
      <c r="D54" s="407">
        <v>43410</v>
      </c>
      <c r="E54" s="407">
        <v>43413</v>
      </c>
      <c r="F54" s="435"/>
      <c r="G54" s="273">
        <v>31680000</v>
      </c>
      <c r="H54" s="57" t="s">
        <v>9</v>
      </c>
      <c r="I54" s="57" t="s">
        <v>11</v>
      </c>
      <c r="K54" s="233"/>
      <c r="L54" s="108" t="s">
        <v>67</v>
      </c>
      <c r="M54" s="329"/>
    </row>
    <row r="55" spans="1:13" s="33" customFormat="1" ht="15.75" customHeight="1">
      <c r="A55" s="89" t="s">
        <v>130</v>
      </c>
      <c r="B55" s="282"/>
      <c r="C55" s="407">
        <v>43409</v>
      </c>
      <c r="D55" s="407">
        <v>43414</v>
      </c>
      <c r="E55" s="407">
        <v>43417</v>
      </c>
      <c r="F55" s="435"/>
      <c r="G55" s="273">
        <v>59000000</v>
      </c>
      <c r="H55" s="57" t="s">
        <v>9</v>
      </c>
      <c r="I55" s="57" t="s">
        <v>11</v>
      </c>
      <c r="K55" s="233"/>
      <c r="L55" s="108" t="s">
        <v>112</v>
      </c>
      <c r="M55" s="329"/>
    </row>
    <row r="56" spans="1:24" s="61" customFormat="1" ht="15">
      <c r="A56" s="177"/>
      <c r="B56" s="178"/>
      <c r="C56" s="414" t="s">
        <v>19</v>
      </c>
      <c r="D56" s="404"/>
      <c r="E56" s="404"/>
      <c r="F56" s="267"/>
      <c r="G56" s="174"/>
      <c r="H56" s="175"/>
      <c r="I56" s="172"/>
      <c r="J56" s="267"/>
      <c r="K56" s="267"/>
      <c r="L56" s="270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</row>
    <row r="57" spans="1:24" s="61" customFormat="1" ht="15" customHeight="1">
      <c r="A57" s="134" t="s">
        <v>64</v>
      </c>
      <c r="B57" s="386"/>
      <c r="C57" s="420"/>
      <c r="D57" s="420"/>
      <c r="E57" s="421"/>
      <c r="F57" s="162"/>
      <c r="G57" s="162"/>
      <c r="H57" s="162"/>
      <c r="I57" s="162"/>
      <c r="J57" s="162"/>
      <c r="K57" s="162"/>
      <c r="L57" s="16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</row>
    <row r="58" spans="1:24" s="61" customFormat="1" ht="15" customHeight="1">
      <c r="A58" s="134"/>
      <c r="B58" s="386"/>
      <c r="C58" s="420"/>
      <c r="D58" s="420"/>
      <c r="E58" s="421"/>
      <c r="F58" s="162"/>
      <c r="G58" s="162"/>
      <c r="H58" s="162"/>
      <c r="I58" s="162"/>
      <c r="J58" s="162"/>
      <c r="K58" s="162"/>
      <c r="L58" s="16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1:24" s="61" customFormat="1" ht="15" customHeight="1">
      <c r="A59" s="89"/>
      <c r="B59" s="176" t="s">
        <v>41</v>
      </c>
      <c r="C59" s="259"/>
      <c r="D59" s="86"/>
      <c r="E59" s="86"/>
      <c r="F59" s="233"/>
      <c r="G59" s="233"/>
      <c r="H59" s="86"/>
      <c r="I59" s="86"/>
      <c r="J59" s="233"/>
      <c r="K59" s="165"/>
      <c r="L59" s="195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1:24" s="61" customFormat="1" ht="15" customHeight="1">
      <c r="A60" s="177"/>
      <c r="B60" s="171"/>
      <c r="C60" s="414" t="s">
        <v>20</v>
      </c>
      <c r="D60" s="404"/>
      <c r="E60" s="404"/>
      <c r="F60" s="267"/>
      <c r="G60" s="174"/>
      <c r="H60" s="175"/>
      <c r="I60" s="172"/>
      <c r="J60" s="267"/>
      <c r="K60" s="194"/>
      <c r="L60" s="228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</row>
    <row r="61" spans="1:13" s="33" customFormat="1" ht="15.75" customHeight="1">
      <c r="A61" s="89" t="s">
        <v>95</v>
      </c>
      <c r="B61" s="282"/>
      <c r="C61" s="407">
        <v>43382</v>
      </c>
      <c r="D61" s="407">
        <v>43401</v>
      </c>
      <c r="E61" s="407">
        <v>43405</v>
      </c>
      <c r="F61" s="428"/>
      <c r="G61" s="273">
        <v>46500000</v>
      </c>
      <c r="H61" s="57" t="s">
        <v>9</v>
      </c>
      <c r="I61" s="57" t="s">
        <v>11</v>
      </c>
      <c r="K61" s="233"/>
      <c r="L61" s="108" t="s">
        <v>67</v>
      </c>
      <c r="M61" s="329"/>
    </row>
    <row r="62" spans="1:24" s="61" customFormat="1" ht="15" customHeight="1">
      <c r="A62" s="177"/>
      <c r="B62" s="178"/>
      <c r="C62" s="414" t="s">
        <v>21</v>
      </c>
      <c r="D62" s="404"/>
      <c r="E62" s="404"/>
      <c r="F62" s="267"/>
      <c r="G62" s="174"/>
      <c r="H62" s="175"/>
      <c r="I62" s="172"/>
      <c r="J62" s="267"/>
      <c r="K62" s="267"/>
      <c r="L62" s="270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</row>
    <row r="63" spans="1:13" s="33" customFormat="1" ht="15.75" customHeight="1">
      <c r="A63" s="89" t="s">
        <v>96</v>
      </c>
      <c r="B63" s="282"/>
      <c r="C63" s="407">
        <v>43403</v>
      </c>
      <c r="D63" s="407">
        <v>43405</v>
      </c>
      <c r="E63" s="407">
        <v>43407</v>
      </c>
      <c r="F63" s="428"/>
      <c r="G63" s="273">
        <v>40850000</v>
      </c>
      <c r="H63" s="57" t="s">
        <v>9</v>
      </c>
      <c r="I63" s="57" t="s">
        <v>97</v>
      </c>
      <c r="K63" s="233"/>
      <c r="L63" s="108" t="s">
        <v>66</v>
      </c>
      <c r="M63" s="329"/>
    </row>
    <row r="64" spans="1:13" s="33" customFormat="1" ht="15.75" customHeight="1">
      <c r="A64" s="89" t="s">
        <v>98</v>
      </c>
      <c r="B64" s="282"/>
      <c r="C64" s="407">
        <v>43406</v>
      </c>
      <c r="D64" s="407">
        <v>43413</v>
      </c>
      <c r="E64" s="407">
        <v>43415</v>
      </c>
      <c r="F64" s="435"/>
      <c r="G64" s="273">
        <v>19500000</v>
      </c>
      <c r="H64" s="57" t="s">
        <v>9</v>
      </c>
      <c r="I64" s="57" t="s">
        <v>87</v>
      </c>
      <c r="K64" s="233"/>
      <c r="L64" s="108" t="s">
        <v>80</v>
      </c>
      <c r="M64" s="329"/>
    </row>
    <row r="65" spans="1:13" s="33" customFormat="1" ht="15.75" customHeight="1">
      <c r="A65" s="89" t="s">
        <v>123</v>
      </c>
      <c r="B65" s="282"/>
      <c r="C65" s="407">
        <v>43414</v>
      </c>
      <c r="D65" s="407">
        <v>43415</v>
      </c>
      <c r="E65" s="407">
        <v>43417</v>
      </c>
      <c r="F65" s="435"/>
      <c r="G65" s="273">
        <v>40000000</v>
      </c>
      <c r="H65" s="57" t="s">
        <v>9</v>
      </c>
      <c r="I65" s="57" t="s">
        <v>125</v>
      </c>
      <c r="K65" s="233"/>
      <c r="L65" s="108" t="s">
        <v>77</v>
      </c>
      <c r="M65" s="329"/>
    </row>
    <row r="66" spans="1:24" s="61" customFormat="1" ht="15">
      <c r="A66" s="177"/>
      <c r="B66" s="178"/>
      <c r="C66" s="414" t="s">
        <v>58</v>
      </c>
      <c r="D66" s="404"/>
      <c r="E66" s="404"/>
      <c r="F66" s="267"/>
      <c r="G66" s="174"/>
      <c r="H66" s="175"/>
      <c r="I66" s="172"/>
      <c r="J66" s="267"/>
      <c r="K66" s="267"/>
      <c r="L66" s="270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24" ht="15" customHeight="1">
      <c r="A67" s="134" t="s">
        <v>64</v>
      </c>
      <c r="B67" s="233"/>
      <c r="C67" s="422"/>
      <c r="D67" s="14"/>
      <c r="E67" s="14"/>
      <c r="F67" s="233"/>
      <c r="G67" s="95"/>
      <c r="H67" s="14"/>
      <c r="I67" s="97"/>
      <c r="J67" s="294"/>
      <c r="K67" s="233"/>
      <c r="L67" s="197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:24" s="61" customFormat="1" ht="15" customHeight="1">
      <c r="A68" s="177"/>
      <c r="B68" s="178"/>
      <c r="C68" s="414" t="s">
        <v>22</v>
      </c>
      <c r="D68" s="404"/>
      <c r="E68" s="404"/>
      <c r="F68" s="267"/>
      <c r="G68" s="174"/>
      <c r="H68" s="175"/>
      <c r="I68" s="172"/>
      <c r="J68" s="267"/>
      <c r="K68" s="267"/>
      <c r="L68" s="270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13" s="33" customFormat="1" ht="15.75" customHeight="1">
      <c r="A69" s="89" t="s">
        <v>92</v>
      </c>
      <c r="B69" s="282"/>
      <c r="C69" s="407">
        <v>43383</v>
      </c>
      <c r="D69" s="407">
        <v>43401</v>
      </c>
      <c r="E69" s="407">
        <v>43409</v>
      </c>
      <c r="F69" s="273">
        <v>10000000</v>
      </c>
      <c r="G69" s="273"/>
      <c r="H69" s="57" t="s">
        <v>85</v>
      </c>
      <c r="I69" s="57" t="s">
        <v>126</v>
      </c>
      <c r="K69" s="233"/>
      <c r="L69" s="108" t="s">
        <v>15</v>
      </c>
      <c r="M69" s="329"/>
    </row>
    <row r="70" spans="1:24" ht="15" customHeight="1">
      <c r="A70" s="177"/>
      <c r="B70" s="178"/>
      <c r="C70" s="414" t="s">
        <v>51</v>
      </c>
      <c r="D70" s="404"/>
      <c r="E70" s="404"/>
      <c r="F70" s="267"/>
      <c r="G70" s="174"/>
      <c r="H70" s="175"/>
      <c r="I70" s="172"/>
      <c r="J70" s="267"/>
      <c r="K70" s="226"/>
      <c r="L70" s="208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</row>
    <row r="71" spans="1:24" ht="15" customHeight="1">
      <c r="A71" s="134" t="s">
        <v>64</v>
      </c>
      <c r="B71" s="233"/>
      <c r="C71" s="415"/>
      <c r="D71" s="405"/>
      <c r="E71" s="405"/>
      <c r="F71" s="95"/>
      <c r="G71" s="95"/>
      <c r="H71" s="14"/>
      <c r="I71" s="97"/>
      <c r="J71" s="123"/>
      <c r="K71" s="227"/>
      <c r="L71" s="209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 ht="15" customHeight="1">
      <c r="A72" s="177"/>
      <c r="B72" s="178"/>
      <c r="C72" s="414" t="s">
        <v>35</v>
      </c>
      <c r="D72" s="404"/>
      <c r="E72" s="404"/>
      <c r="F72" s="267"/>
      <c r="G72" s="174"/>
      <c r="H72" s="175"/>
      <c r="I72" s="172"/>
      <c r="J72" s="267"/>
      <c r="K72" s="267"/>
      <c r="L72" s="208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</row>
    <row r="73" spans="1:13" s="61" customFormat="1" ht="15" customHeight="1">
      <c r="A73" s="134" t="s">
        <v>64</v>
      </c>
      <c r="B73" s="233"/>
      <c r="C73" s="415"/>
      <c r="D73" s="405"/>
      <c r="E73" s="405"/>
      <c r="F73" s="95"/>
      <c r="G73" s="95"/>
      <c r="H73" s="14"/>
      <c r="I73" s="97"/>
      <c r="J73" s="123"/>
      <c r="K73" s="302"/>
      <c r="L73" s="232"/>
      <c r="M73" s="160"/>
    </row>
    <row r="74" spans="1:24" s="61" customFormat="1" ht="15" customHeight="1">
      <c r="A74" s="177"/>
      <c r="B74" s="178"/>
      <c r="C74" s="414" t="s">
        <v>79</v>
      </c>
      <c r="D74" s="404"/>
      <c r="E74" s="404"/>
      <c r="F74" s="267"/>
      <c r="G74" s="174"/>
      <c r="H74" s="175"/>
      <c r="I74" s="172"/>
      <c r="J74" s="267"/>
      <c r="K74" s="267"/>
      <c r="L74" s="270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</row>
    <row r="75" spans="1:13" s="402" customFormat="1" ht="15" customHeight="1">
      <c r="A75" s="149" t="s">
        <v>64</v>
      </c>
      <c r="B75" s="236"/>
      <c r="C75" s="423"/>
      <c r="D75" s="405"/>
      <c r="E75" s="405"/>
      <c r="F75" s="295"/>
      <c r="H75" s="14"/>
      <c r="I75" s="294"/>
      <c r="J75" s="236"/>
      <c r="K75" s="236"/>
      <c r="L75" s="108"/>
      <c r="M75" s="276"/>
    </row>
    <row r="76" spans="1:24" ht="15" customHeight="1">
      <c r="A76" s="177"/>
      <c r="B76" s="178"/>
      <c r="C76" s="414" t="s">
        <v>36</v>
      </c>
      <c r="D76" s="404"/>
      <c r="E76" s="404"/>
      <c r="F76" s="267"/>
      <c r="G76" s="174"/>
      <c r="H76" s="175"/>
      <c r="I76" s="172"/>
      <c r="J76" s="267"/>
      <c r="K76" s="267"/>
      <c r="L76" s="270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1:24" ht="15" customHeight="1">
      <c r="A77" s="134" t="s">
        <v>64</v>
      </c>
      <c r="B77" s="15"/>
      <c r="C77" s="14"/>
      <c r="D77" s="424"/>
      <c r="E77" s="14"/>
      <c r="F77" s="95"/>
      <c r="G77" s="18"/>
      <c r="H77" s="14"/>
      <c r="I77" s="14"/>
      <c r="J77" s="233"/>
      <c r="K77" s="233"/>
      <c r="L77" s="118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</row>
    <row r="78" spans="1:24" ht="15" customHeight="1">
      <c r="A78" s="177"/>
      <c r="B78" s="178"/>
      <c r="C78" s="414" t="s">
        <v>37</v>
      </c>
      <c r="D78" s="404"/>
      <c r="E78" s="404"/>
      <c r="F78" s="267"/>
      <c r="G78" s="174"/>
      <c r="H78" s="175"/>
      <c r="I78" s="172"/>
      <c r="J78" s="267"/>
      <c r="K78" s="267"/>
      <c r="L78" s="270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</row>
    <row r="79" spans="1:24" ht="15" customHeight="1">
      <c r="A79" s="134" t="s">
        <v>64</v>
      </c>
      <c r="B79" s="233"/>
      <c r="C79" s="86"/>
      <c r="D79" s="86"/>
      <c r="E79" s="418"/>
      <c r="F79" s="233"/>
      <c r="G79" s="233"/>
      <c r="H79" s="233"/>
      <c r="I79" s="233"/>
      <c r="J79" s="233"/>
      <c r="K79" s="233"/>
      <c r="L79" s="127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:24" ht="15" customHeight="1">
      <c r="A80" s="177"/>
      <c r="B80" s="178"/>
      <c r="C80" s="414" t="s">
        <v>38</v>
      </c>
      <c r="D80" s="404"/>
      <c r="E80" s="404"/>
      <c r="F80" s="267"/>
      <c r="G80" s="174"/>
      <c r="H80" s="175"/>
      <c r="I80" s="172"/>
      <c r="J80" s="267"/>
      <c r="K80" s="267"/>
      <c r="L80" s="270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:24" ht="15" customHeight="1">
      <c r="A81" s="134" t="s">
        <v>64</v>
      </c>
      <c r="B81" s="233"/>
      <c r="C81" s="86"/>
      <c r="D81" s="86"/>
      <c r="E81" s="418"/>
      <c r="F81" s="233"/>
      <c r="G81" s="233"/>
      <c r="H81" s="233"/>
      <c r="I81" s="233"/>
      <c r="J81" s="233"/>
      <c r="K81" s="233"/>
      <c r="L81" s="10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</row>
    <row r="82" spans="1:24" ht="15" customHeight="1">
      <c r="A82" s="177"/>
      <c r="B82" s="178"/>
      <c r="C82" s="414" t="s">
        <v>23</v>
      </c>
      <c r="D82" s="404"/>
      <c r="E82" s="404"/>
      <c r="F82" s="267"/>
      <c r="G82" s="174"/>
      <c r="H82" s="175"/>
      <c r="I82" s="172"/>
      <c r="J82" s="267"/>
      <c r="K82" s="267"/>
      <c r="L82" s="270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</row>
    <row r="83" spans="1:13" s="33" customFormat="1" ht="15.75" customHeight="1">
      <c r="A83" s="89" t="s">
        <v>92</v>
      </c>
      <c r="B83" s="282"/>
      <c r="C83" s="407">
        <v>43383</v>
      </c>
      <c r="D83" s="407">
        <v>43392</v>
      </c>
      <c r="E83" s="407">
        <v>43400</v>
      </c>
      <c r="F83" s="273">
        <v>15000000</v>
      </c>
      <c r="G83" s="273"/>
      <c r="H83" s="57" t="s">
        <v>85</v>
      </c>
      <c r="I83" s="57" t="s">
        <v>11</v>
      </c>
      <c r="K83" s="233"/>
      <c r="L83" s="108" t="s">
        <v>15</v>
      </c>
      <c r="M83" s="329"/>
    </row>
    <row r="84" spans="1:24" ht="15" customHeight="1">
      <c r="A84" s="164"/>
      <c r="B84" s="116"/>
      <c r="C84" s="425"/>
      <c r="D84" s="425"/>
      <c r="E84" s="425"/>
      <c r="F84" s="224"/>
      <c r="G84" s="116"/>
      <c r="H84" s="116"/>
      <c r="I84" s="116"/>
      <c r="J84" s="116"/>
      <c r="K84" s="203"/>
      <c r="L84" s="204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3:24" ht="15" customHeight="1"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3:24" ht="15" customHeight="1"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13:24" ht="15" customHeight="1"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13:24" ht="15" customHeight="1"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13:24" ht="15" customHeight="1"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3:24" ht="15" customHeight="1"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3:24" ht="15" customHeight="1"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3:24" ht="15" customHeight="1"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13:24" ht="15" customHeight="1"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</row>
    <row r="94" spans="12:24" ht="15" customHeight="1">
      <c r="L94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2:24" ht="15" customHeight="1">
      <c r="L95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12:24" ht="15" customHeight="1">
      <c r="L96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2:24" ht="15" customHeight="1">
      <c r="L97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2:24" ht="15" customHeight="1">
      <c r="L98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2:24" ht="15" customHeight="1">
      <c r="L99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2:24" ht="15" customHeight="1">
      <c r="L100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2:24" ht="15" customHeight="1">
      <c r="L101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2:24" ht="15" customHeight="1">
      <c r="L102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2:24" ht="15" customHeight="1">
      <c r="L10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2:24" ht="15" customHeight="1">
      <c r="L104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2:24" ht="15" customHeight="1">
      <c r="L105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2:24" ht="15" customHeight="1">
      <c r="L106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2:24" ht="15" customHeight="1">
      <c r="L107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2:24" ht="15" customHeight="1">
      <c r="L108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2:24" ht="15" customHeight="1">
      <c r="L109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2:24" ht="15" customHeight="1">
      <c r="L110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2:24" ht="15" customHeight="1">
      <c r="L111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2:24" ht="15" customHeight="1">
      <c r="L112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2:24" ht="15" customHeight="1">
      <c r="L11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2:24" ht="15" customHeight="1">
      <c r="L114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2:24" ht="15" customHeight="1">
      <c r="L115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2:24" ht="15" customHeight="1">
      <c r="L116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2:24" ht="15" customHeight="1">
      <c r="L117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2:24" ht="15" customHeight="1">
      <c r="L118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2:24" ht="15" customHeight="1">
      <c r="L119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2:24" ht="15" customHeight="1">
      <c r="L120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2:24" ht="15" customHeight="1">
      <c r="L12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2:24" ht="15" customHeight="1">
      <c r="L12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2:24" ht="15" customHeight="1">
      <c r="L12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2:24" ht="15" customHeight="1">
      <c r="L124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2:24" ht="15" customHeight="1">
      <c r="L125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2:24" ht="15" customHeight="1">
      <c r="L126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2:24" ht="15" customHeight="1">
      <c r="L127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2:24" ht="15" customHeight="1">
      <c r="L128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2:24" ht="15" customHeight="1">
      <c r="L129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2:24" ht="15" customHeight="1">
      <c r="L13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2:24" ht="15" customHeight="1">
      <c r="L1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2:24" ht="15" customHeight="1">
      <c r="L1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2:24" ht="15" customHeight="1">
      <c r="L16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2:24" ht="15" customHeight="1">
      <c r="L166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2:24" ht="15" customHeight="1">
      <c r="L167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2:24" ht="15" customHeight="1">
      <c r="L168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2:24" ht="15" customHeight="1">
      <c r="L169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2:24" ht="15" customHeight="1">
      <c r="L170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2:24" ht="15" customHeight="1">
      <c r="L17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12:24" ht="15" customHeight="1">
      <c r="L172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ht="15" customHeight="1">
      <c r="L173"/>
    </row>
    <row r="174" ht="15" customHeight="1">
      <c r="L174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39" max="11" man="1"/>
    <brk id="58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2018-11-14T12:20:47Z</cp:lastPrinted>
  <dcterms:created xsi:type="dcterms:W3CDTF">2011-07-20T14:20:00Z</dcterms:created>
  <dcterms:modified xsi:type="dcterms:W3CDTF">2018-11-14T19:52:33Z</dcterms:modified>
  <cp:category/>
  <cp:version/>
  <cp:contentType/>
  <cp:contentStatus/>
</cp:coreProperties>
</file>