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'BULK'!$A$1:$K$112</definedName>
    <definedName name="_xlnm.Print_Area" localSheetId="0">'LINEUP'!$A$1:$K$132</definedName>
    <definedName name="_xlnm.Print_Area" localSheetId="3">'Partial Recap'!$A$1:$L$102</definedName>
  </definedNames>
  <calcPr fullCalcOnLoad="1"/>
</workbook>
</file>

<file path=xl/sharedStrings.xml><?xml version="1.0" encoding="utf-8"?>
<sst xmlns="http://schemas.openxmlformats.org/spreadsheetml/2006/main" count="701" uniqueCount="176">
  <si>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</si>
  <si>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</si>
  <si>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</si>
  <si>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</si>
  <si>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</si>
  <si>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</si>
  <si>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</si>
  <si>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</si>
  <si>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</si>
  <si>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</si>
  <si>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</si>
  <si>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</si>
  <si>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</si>
  <si>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</si>
  <si>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</si>
  <si>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</si>
  <si>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</si>
  <si>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</si>
  <si>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</si>
  <si>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</si>
  <si>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</si>
  <si>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</si>
  <si>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</si>
  <si>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</si>
  <si>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</si>
  <si>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</si>
  <si>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</si>
  <si>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</si>
  <si>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</si>
  <si>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</si>
  <si>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</si>
  <si>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</si>
  <si>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</si>
  <si>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</si>
  <si>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</si>
  <si>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</si>
  <si>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</si>
  <si>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</si>
  <si>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</si>
  <si>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</si>
  <si>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</si>
  <si>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</si>
  <si>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</si>
  <si>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</si>
  <si>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</si>
  <si>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</si>
  <si>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</si>
  <si>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</si>
  <si>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</si>
  <si>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</si>
  <si>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</si>
  <si>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</si>
  <si>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</si>
  <si>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</si>
  <si>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</si>
  <si>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</si>
  <si>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</si>
  <si>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</si>
  <si>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</si>
  <si>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</si>
  <si>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</si>
  <si>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</si>
  <si>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</si>
  <si>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</si>
  <si>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</si>
  <si>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</si>
  <si>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</si>
  <si>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</si>
  <si>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</si>
  <si>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</si>
  <si>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</si>
  <si>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</si>
  <si>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</si>
  <si>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</si>
  <si>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</si>
  <si>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</si>
  <si>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</si>
  <si>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</si>
  <si>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</si>
  <si>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</si>
  <si>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</si>
  <si>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</si>
  <si>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REDPATH</t>
  </si>
  <si>
    <t>BEJAIA, ALGERIA</t>
  </si>
  <si>
    <t>TBC</t>
  </si>
  <si>
    <t>IRAQ</t>
  </si>
  <si>
    <t>THETIS</t>
  </si>
  <si>
    <t>NAESS ABSOLUTE</t>
  </si>
  <si>
    <t>FILIAL JOY</t>
  </si>
  <si>
    <t>STAR KAPPA</t>
  </si>
  <si>
    <t>ORCHID HALO</t>
  </si>
  <si>
    <t>JEDDAH, EGYPT</t>
  </si>
  <si>
    <t>LAGOS, NIGERIA</t>
  </si>
  <si>
    <t>NOM UK</t>
  </si>
  <si>
    <t>COPA SHIPPING</t>
  </si>
  <si>
    <t>CHITTAGONG, BANGLADESH</t>
  </si>
  <si>
    <t>BULK ELECTRA</t>
  </si>
  <si>
    <t>PORT KELANG, MALAYSIA</t>
  </si>
  <si>
    <t>FASSA</t>
  </si>
  <si>
    <t>HALKI</t>
  </si>
  <si>
    <t>WOLVERINE</t>
  </si>
  <si>
    <t>OCEAN SPIRIT</t>
  </si>
  <si>
    <t>DIAMOND A</t>
  </si>
  <si>
    <t>BERBERA, SOMALIA</t>
  </si>
  <si>
    <t>ZAMBESI</t>
  </si>
  <si>
    <t>MIDSTAR</t>
  </si>
  <si>
    <t>TEAG</t>
  </si>
  <si>
    <t xml:space="preserve">Teag </t>
  </si>
  <si>
    <t>DREYFUS</t>
  </si>
  <si>
    <t>GEORGIA</t>
  </si>
  <si>
    <t xml:space="preserve">SOPHIANA </t>
  </si>
  <si>
    <t xml:space="preserve">WULIN </t>
  </si>
  <si>
    <t>OSIRIS</t>
  </si>
  <si>
    <t>BLACK SEA</t>
  </si>
  <si>
    <t>FEDERAL SPEY</t>
  </si>
  <si>
    <t>TUNDRA</t>
  </si>
  <si>
    <t>HAINAN ISLAND</t>
  </si>
  <si>
    <t>CASILLO</t>
  </si>
  <si>
    <t>RAINBOW</t>
  </si>
  <si>
    <t>ERO L</t>
  </si>
  <si>
    <t>GEORGIOS S</t>
  </si>
  <si>
    <t>JEDDAH, SAUDI ARABIA</t>
  </si>
  <si>
    <t>WILTON</t>
  </si>
  <si>
    <t>HARVEST RISING</t>
  </si>
  <si>
    <t>MAY 2018</t>
  </si>
  <si>
    <t>IDC PEARL</t>
  </si>
  <si>
    <t>CASA BLANCA, MAROCCO</t>
  </si>
  <si>
    <t>MILOS</t>
  </si>
  <si>
    <t>GLORY DINA</t>
  </si>
  <si>
    <t>TOMINI INFINITY</t>
  </si>
  <si>
    <t>SOLAR JADE</t>
  </si>
  <si>
    <t>TIANJIN, CHINA</t>
  </si>
  <si>
    <t>COFCO</t>
  </si>
  <si>
    <t>LALIS D</t>
  </si>
  <si>
    <t>GOOD LUCK I</t>
  </si>
  <si>
    <t>MALAYSIA</t>
  </si>
  <si>
    <t>BULK ATACAMA</t>
  </si>
  <si>
    <t>AMALEA</t>
  </si>
  <si>
    <t>TORRENT</t>
  </si>
  <si>
    <t>BLUE GATE</t>
  </si>
  <si>
    <t>B150</t>
  </si>
  <si>
    <t>ERITREA</t>
  </si>
  <si>
    <t>SILVER LADY</t>
  </si>
  <si>
    <t>VENTURE JOY</t>
  </si>
  <si>
    <t>MELBOURNE</t>
  </si>
  <si>
    <t>OCEAN DESTINY</t>
  </si>
  <si>
    <t>GENCO OCEAN</t>
  </si>
  <si>
    <t>ANNABA, ALGERIA</t>
  </si>
  <si>
    <t>NORD AUCKLAND</t>
  </si>
  <si>
    <t>CZARNIKOW</t>
  </si>
  <si>
    <t>STAR KAMILA</t>
  </si>
  <si>
    <t>AVRA GR</t>
  </si>
  <si>
    <t>PATRIA</t>
  </si>
  <si>
    <t>TUNISIA</t>
  </si>
  <si>
    <t>SEXTA</t>
  </si>
  <si>
    <t>A45</t>
  </si>
  <si>
    <t>ED &amp; F MAN</t>
  </si>
  <si>
    <t>SUGAR LINE UP edition 23.05.2018</t>
  </si>
  <si>
    <t>WILLIAMS BRAZIL SUGAR LINE UP EDITION 23.05.2018</t>
  </si>
  <si>
    <t>ASTURCO</t>
  </si>
  <si>
    <t>FILAND</t>
  </si>
  <si>
    <t>UMM QASR, IRAC</t>
  </si>
  <si>
    <t>NEW ORLEANS, UNITED STATES</t>
  </si>
  <si>
    <t>DAIWAN GLORY</t>
  </si>
  <si>
    <t>GENCO NORMANDY</t>
  </si>
  <si>
    <t>BALTIC FOX</t>
  </si>
  <si>
    <t>CHARLIE</t>
  </si>
  <si>
    <t>TOMINI LIBERTY</t>
  </si>
  <si>
    <t>ASIA RUBY I</t>
  </si>
  <si>
    <t>ED&amp; FMAN</t>
  </si>
  <si>
    <t>SALEEF,YEMEN</t>
  </si>
  <si>
    <t>ATHOS</t>
  </si>
  <si>
    <t>ELENI D</t>
  </si>
  <si>
    <t>GOLF</t>
  </si>
  <si>
    <t>ALGERIA</t>
  </si>
  <si>
    <t>VENEZUELA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</si>
</sst>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LINEUP!$A$118:$A$121</c:f>
              <c:strCache/>
            </c:strRef>
          </c:cat>
          <c:val>
            <c:numRef>
              <c:f>LINEUP!$B$118:$B$121</c:f>
              <c:numCache/>
            </c:numRef>
          </c:val>
          <c:shape val="cylinder"/>
        </c:ser>
        <c:overlap val="100"/>
        <c:shape val="cylinder"/>
        <c:axId val="47927825"/>
        <c:axId val="28697242"/>
      </c:bar3DChart>
      <c:catAx>
        <c:axId val="4792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97242"/>
        <c:crosses val="autoZero"/>
        <c:auto val="1"/>
        <c:lblOffset val="100"/>
        <c:tickLblSkip val="1"/>
        <c:noMultiLvlLbl val="0"/>
      </c:catAx>
      <c:valAx>
        <c:axId val="28697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27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LINEUP!$A$101:$A$105</c:f>
              <c:strCache/>
            </c:strRef>
          </c:cat>
          <c:val>
            <c:numRef>
              <c:f>LINEUP!$B$101:$B$105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56948587"/>
        <c:axId val="42775236"/>
      </c:bar3DChart>
      <c:catAx>
        <c:axId val="569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5236"/>
        <c:crosses val="autoZero"/>
        <c:auto val="1"/>
        <c:lblOffset val="100"/>
        <c:tickLblSkip val="1"/>
        <c:noMultiLvlLbl val="0"/>
      </c:catAx>
      <c:valAx>
        <c:axId val="4277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8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176"/>
          <c:w val="0.806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BULK!$A$92:$A$95</c:f>
              <c:strCache/>
            </c:strRef>
          </c:cat>
          <c:val>
            <c:numRef>
              <c:f>BULK!$B$92:$B$95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116</xdr:row>
      <xdr:rowOff>19050</xdr:rowOff>
    </xdr:from>
    <xdr:to>
      <xdr:col>10</xdr:col>
      <xdr:colOff>104775</xdr:colOff>
      <xdr:row>131</xdr:row>
      <xdr:rowOff>19050</xdr:rowOff>
    </xdr:to>
    <xdr:graphicFrame>
      <xdr:nvGraphicFramePr>
        <xdr:cNvPr id="2" name="Gráfico 7"/>
        <xdr:cNvGraphicFramePr/>
      </xdr:nvGraphicFramePr>
      <xdr:xfrm>
        <a:off x="2409825" y="234219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98</xdr:row>
      <xdr:rowOff>38100</xdr:rowOff>
    </xdr:from>
    <xdr:to>
      <xdr:col>10</xdr:col>
      <xdr:colOff>133350</xdr:colOff>
      <xdr:row>114</xdr:row>
      <xdr:rowOff>123825</xdr:rowOff>
    </xdr:to>
    <xdr:graphicFrame>
      <xdr:nvGraphicFramePr>
        <xdr:cNvPr id="3" name="Gráfico 6"/>
        <xdr:cNvGraphicFramePr/>
      </xdr:nvGraphicFramePr>
      <xdr:xfrm>
        <a:off x="2428875" y="200120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89</xdr:row>
      <xdr:rowOff>171450</xdr:rowOff>
    </xdr:from>
    <xdr:to>
      <xdr:col>9</xdr:col>
      <xdr:colOff>419100</xdr:colOff>
      <xdr:row>104</xdr:row>
      <xdr:rowOff>161925</xdr:rowOff>
    </xdr:to>
    <xdr:graphicFrame>
      <xdr:nvGraphicFramePr>
        <xdr:cNvPr id="2" name="Gráfico 13"/>
        <xdr:cNvGraphicFramePr/>
      </xdr:nvGraphicFramePr>
      <xdr:xfrm>
        <a:off x="2514600" y="18145125"/>
        <a:ext cx="48006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98" customWidth="1"/>
    <col min="2" max="2" width="12.00390625" style="250" customWidth="1"/>
    <col min="3" max="4" width="7.00390625" style="250" customWidth="1"/>
    <col min="5" max="5" width="7.28125" style="250" customWidth="1"/>
    <col min="6" max="6" width="12.57421875" style="250" bestFit="1" customWidth="1"/>
    <col min="7" max="7" width="13.421875" style="250" customWidth="1"/>
    <col min="8" max="8" width="9.421875" style="250" customWidth="1"/>
    <col min="9" max="9" width="31.57421875" style="250" customWidth="1"/>
    <col min="10" max="10" width="14.8515625" style="250" bestFit="1" customWidth="1"/>
    <col min="11" max="11" width="7.8515625" style="250" bestFit="1" customWidth="1"/>
    <col min="12" max="12" width="11.421875" style="312" customWidth="1"/>
    <col min="13" max="16384" width="17.28125" style="250" customWidth="1"/>
  </cols>
  <sheetData>
    <row r="1" spans="1:13" ht="47.25">
      <c r="A1" s="247"/>
      <c r="B1" s="248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421"/>
      <c r="M1" s="249"/>
    </row>
    <row r="2" spans="1:13" ht="26.25">
      <c r="A2" s="251"/>
      <c r="B2" s="252"/>
      <c r="C2" s="434" t="s">
        <v>157</v>
      </c>
      <c r="D2" s="435"/>
      <c r="E2" s="435"/>
      <c r="F2" s="435"/>
      <c r="G2" s="435"/>
      <c r="H2" s="435"/>
      <c r="I2" s="435"/>
      <c r="J2" s="435"/>
      <c r="K2" s="436"/>
      <c r="L2" s="421"/>
      <c r="M2" s="249"/>
    </row>
    <row r="3" spans="1:13" ht="15">
      <c r="A3" s="251"/>
      <c r="B3" s="252"/>
      <c r="C3" s="437" t="s">
        <v>77</v>
      </c>
      <c r="D3" s="438"/>
      <c r="E3" s="438"/>
      <c r="F3" s="438"/>
      <c r="G3" s="438"/>
      <c r="H3" s="438"/>
      <c r="I3" s="438"/>
      <c r="J3" s="438"/>
      <c r="K3" s="439"/>
      <c r="L3" s="421"/>
      <c r="M3" s="249"/>
    </row>
    <row r="4" spans="1:13" ht="34.5">
      <c r="A4" s="251"/>
      <c r="B4" s="252"/>
      <c r="C4" s="253"/>
      <c r="D4" s="254"/>
      <c r="E4" s="254"/>
      <c r="F4" s="255"/>
      <c r="G4" s="256"/>
      <c r="H4" s="257"/>
      <c r="I4" s="252"/>
      <c r="J4" s="252"/>
      <c r="K4" s="258"/>
      <c r="L4" s="421"/>
      <c r="M4" s="249"/>
    </row>
    <row r="5" spans="1:13" ht="18">
      <c r="A5" s="251"/>
      <c r="B5" s="252"/>
      <c r="C5" s="252"/>
      <c r="D5" s="252"/>
      <c r="E5" s="259"/>
      <c r="F5" s="252"/>
      <c r="G5" s="260"/>
      <c r="H5" s="257"/>
      <c r="I5" s="252"/>
      <c r="J5" s="252"/>
      <c r="K5" s="258"/>
      <c r="L5" s="421"/>
      <c r="M5" s="249"/>
    </row>
    <row r="6" spans="1:13" ht="15">
      <c r="A6" s="178" t="s">
        <v>0</v>
      </c>
      <c r="B6" s="262"/>
      <c r="C6" s="180" t="s">
        <v>1</v>
      </c>
      <c r="D6" s="180" t="s">
        <v>2</v>
      </c>
      <c r="E6" s="263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4"/>
      <c r="L6" s="421"/>
      <c r="M6" s="249"/>
    </row>
    <row r="7" spans="1:13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422"/>
      <c r="M7" s="249"/>
    </row>
    <row r="8" spans="1:13" ht="15">
      <c r="A8" s="270"/>
      <c r="B8" s="271" t="s">
        <v>45</v>
      </c>
      <c r="C8" s="272"/>
      <c r="D8" s="399"/>
      <c r="E8" s="399"/>
      <c r="F8" s="399"/>
      <c r="G8" s="399"/>
      <c r="H8" s="274"/>
      <c r="I8" s="274"/>
      <c r="J8" s="399"/>
      <c r="K8" s="400"/>
      <c r="L8" s="422"/>
      <c r="M8" s="276"/>
    </row>
    <row r="9" spans="1:14" ht="15">
      <c r="A9" s="277"/>
      <c r="B9" s="278"/>
      <c r="C9" s="279" t="s">
        <v>74</v>
      </c>
      <c r="D9" s="280"/>
      <c r="E9" s="280"/>
      <c r="F9" s="280"/>
      <c r="G9" s="281" t="s">
        <v>57</v>
      </c>
      <c r="H9" s="186" t="s">
        <v>64</v>
      </c>
      <c r="I9" s="183" t="s">
        <v>56</v>
      </c>
      <c r="J9" s="280"/>
      <c r="K9" s="283" t="s">
        <v>44</v>
      </c>
      <c r="L9" s="422"/>
      <c r="M9" s="276"/>
      <c r="N9" s="269"/>
    </row>
    <row r="10" spans="1:13" s="293" customFormat="1" ht="15.75" customHeight="1">
      <c r="A10" s="292" t="s">
        <v>64</v>
      </c>
      <c r="K10" s="425"/>
      <c r="L10" s="312"/>
      <c r="M10" s="342"/>
    </row>
    <row r="11" spans="1:13" ht="15">
      <c r="A11" s="277"/>
      <c r="B11" s="290"/>
      <c r="C11" s="279" t="s">
        <v>59</v>
      </c>
      <c r="D11" s="280"/>
      <c r="E11" s="280"/>
      <c r="F11" s="280"/>
      <c r="G11" s="281" t="s">
        <v>57</v>
      </c>
      <c r="H11" s="186" t="s">
        <v>64</v>
      </c>
      <c r="I11" s="279" t="s">
        <v>56</v>
      </c>
      <c r="J11" s="280"/>
      <c r="K11" s="283"/>
      <c r="L11" s="422"/>
      <c r="M11" s="289"/>
    </row>
    <row r="12" spans="1:13" ht="15">
      <c r="A12" s="292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15"/>
      <c r="L12" s="422"/>
      <c r="M12" s="276"/>
    </row>
    <row r="13" spans="1:13" ht="15">
      <c r="A13" s="292"/>
      <c r="B13" s="249"/>
      <c r="C13" s="249"/>
      <c r="D13" s="249"/>
      <c r="E13" s="249"/>
      <c r="F13" s="249"/>
      <c r="G13" s="249"/>
      <c r="H13" s="249"/>
      <c r="I13" s="249"/>
      <c r="J13" s="249"/>
      <c r="K13" s="414"/>
      <c r="M13" s="289"/>
    </row>
    <row r="14" spans="1:13" ht="13.5" customHeight="1">
      <c r="A14" s="297"/>
      <c r="B14" s="399"/>
      <c r="C14" s="401" t="s">
        <v>10</v>
      </c>
      <c r="D14" s="402"/>
      <c r="E14" s="402"/>
      <c r="F14" s="300">
        <f>SUM(F10:F13)</f>
        <v>0</v>
      </c>
      <c r="G14" s="301">
        <f>SUM(G10:G13)</f>
        <v>0</v>
      </c>
      <c r="H14" s="399"/>
      <c r="I14" s="399"/>
      <c r="J14" s="399"/>
      <c r="K14" s="400"/>
      <c r="L14" s="422"/>
      <c r="M14" s="276"/>
    </row>
    <row r="15" spans="1:13" ht="13.5" customHeight="1">
      <c r="A15" s="270"/>
      <c r="B15" s="302"/>
      <c r="C15" s="303"/>
      <c r="D15" s="304"/>
      <c r="E15" s="304"/>
      <c r="F15" s="305"/>
      <c r="G15" s="306"/>
      <c r="H15" s="307"/>
      <c r="I15" s="307"/>
      <c r="J15" s="307"/>
      <c r="K15" s="400"/>
      <c r="M15" s="276"/>
    </row>
    <row r="16" spans="1:13" ht="13.5" customHeight="1">
      <c r="A16" s="270"/>
      <c r="B16" s="271" t="s">
        <v>55</v>
      </c>
      <c r="C16" s="272"/>
      <c r="D16" s="399"/>
      <c r="E16" s="399"/>
      <c r="F16" s="399"/>
      <c r="G16" s="399"/>
      <c r="H16" s="274"/>
      <c r="I16" s="274"/>
      <c r="J16" s="399"/>
      <c r="K16" s="400"/>
      <c r="M16" s="276"/>
    </row>
    <row r="17" spans="1:13" ht="14.25" customHeight="1">
      <c r="A17" s="277"/>
      <c r="B17" s="278"/>
      <c r="C17" s="279" t="s">
        <v>50</v>
      </c>
      <c r="D17" s="280"/>
      <c r="E17" s="280"/>
      <c r="F17" s="280"/>
      <c r="G17" s="281" t="s">
        <v>57</v>
      </c>
      <c r="H17" s="186" t="s">
        <v>64</v>
      </c>
      <c r="I17" s="279" t="s">
        <v>56</v>
      </c>
      <c r="J17" s="280"/>
      <c r="K17" s="283"/>
      <c r="L17" s="422"/>
      <c r="M17" s="276"/>
    </row>
    <row r="18" spans="1:13" ht="15">
      <c r="A18" s="164" t="s">
        <v>64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416"/>
      <c r="L18" s="422"/>
      <c r="M18" s="276"/>
    </row>
    <row r="19" spans="1:13" ht="13.5" customHeight="1">
      <c r="A19" s="89"/>
      <c r="B19" s="295"/>
      <c r="C19" s="284"/>
      <c r="D19" s="285"/>
      <c r="E19" s="165"/>
      <c r="F19" s="286"/>
      <c r="G19" s="286"/>
      <c r="H19" s="57"/>
      <c r="I19" s="57"/>
      <c r="J19" s="57"/>
      <c r="K19" s="413"/>
      <c r="L19" s="422"/>
      <c r="M19" s="276"/>
    </row>
    <row r="20" spans="1:13" ht="13.5" customHeight="1">
      <c r="A20" s="297"/>
      <c r="B20" s="399"/>
      <c r="C20" s="401" t="s">
        <v>10</v>
      </c>
      <c r="D20" s="402"/>
      <c r="E20" s="402"/>
      <c r="F20" s="300">
        <f>SUM(F18:F19)</f>
        <v>0</v>
      </c>
      <c r="G20" s="301">
        <v>0</v>
      </c>
      <c r="H20" s="399"/>
      <c r="I20" s="399"/>
      <c r="J20" s="399"/>
      <c r="K20" s="400"/>
      <c r="L20" s="422"/>
      <c r="M20" s="276"/>
    </row>
    <row r="21" spans="1:13" ht="13.5" customHeight="1">
      <c r="A21" s="297"/>
      <c r="B21" s="399"/>
      <c r="C21" s="309"/>
      <c r="D21" s="419"/>
      <c r="E21" s="310"/>
      <c r="F21" s="311"/>
      <c r="G21" s="311"/>
      <c r="H21" s="399"/>
      <c r="I21" s="274"/>
      <c r="J21" s="399"/>
      <c r="K21" s="400"/>
      <c r="L21" s="422"/>
      <c r="M21" s="276"/>
    </row>
    <row r="22" spans="1:13" s="293" customFormat="1" ht="13.5" customHeight="1">
      <c r="A22" s="270"/>
      <c r="B22" s="271" t="s">
        <v>46</v>
      </c>
      <c r="C22" s="272"/>
      <c r="D22" s="249"/>
      <c r="E22" s="249"/>
      <c r="F22" s="249"/>
      <c r="G22" s="249"/>
      <c r="H22" s="274"/>
      <c r="J22" s="399"/>
      <c r="K22" s="400"/>
      <c r="L22" s="312"/>
      <c r="M22" s="294"/>
    </row>
    <row r="23" spans="1:13" s="293" customFormat="1" ht="13.5" customHeight="1">
      <c r="A23" s="277"/>
      <c r="B23" s="278"/>
      <c r="C23" s="279" t="s">
        <v>74</v>
      </c>
      <c r="D23" s="280"/>
      <c r="E23" s="280"/>
      <c r="F23" s="280"/>
      <c r="G23" s="281" t="s">
        <v>57</v>
      </c>
      <c r="H23" s="282">
        <f>MEDIAN(L24:L24)</f>
        <v>0</v>
      </c>
      <c r="I23" s="183" t="s">
        <v>56</v>
      </c>
      <c r="J23" s="280"/>
      <c r="K23" s="283"/>
      <c r="L23" s="312"/>
      <c r="M23" s="294"/>
    </row>
    <row r="24" spans="1:13" s="293" customFormat="1" ht="15.75" customHeight="1">
      <c r="A24" s="176" t="s">
        <v>159</v>
      </c>
      <c r="B24" s="295"/>
      <c r="C24" s="284">
        <v>43253</v>
      </c>
      <c r="D24" s="165">
        <v>43253</v>
      </c>
      <c r="E24" s="165">
        <v>43255</v>
      </c>
      <c r="F24" s="430"/>
      <c r="G24" s="286" t="s">
        <v>84</v>
      </c>
      <c r="H24" s="57" t="s">
        <v>9</v>
      </c>
      <c r="I24" s="57" t="s">
        <v>160</v>
      </c>
      <c r="J24" s="57" t="s">
        <v>84</v>
      </c>
      <c r="K24" s="431"/>
      <c r="L24" s="312">
        <f>DAYS360(C24,D24)</f>
        <v>0</v>
      </c>
      <c r="M24" s="342"/>
    </row>
    <row r="25" spans="1:13" ht="15">
      <c r="A25" s="277"/>
      <c r="B25" s="290"/>
      <c r="C25" s="279" t="s">
        <v>50</v>
      </c>
      <c r="D25" s="280"/>
      <c r="E25" s="280"/>
      <c r="F25" s="280"/>
      <c r="G25" s="281" t="s">
        <v>57</v>
      </c>
      <c r="H25" s="291" t="s">
        <v>64</v>
      </c>
      <c r="I25" s="279" t="s">
        <v>56</v>
      </c>
      <c r="J25" s="280"/>
      <c r="K25" s="283"/>
      <c r="L25" s="422"/>
      <c r="M25" s="276"/>
    </row>
    <row r="26" spans="1:13" ht="15">
      <c r="A26" s="292" t="s">
        <v>64</v>
      </c>
      <c r="B26" s="249"/>
      <c r="C26" s="249"/>
      <c r="D26" s="249"/>
      <c r="E26" s="249"/>
      <c r="F26" s="249"/>
      <c r="G26" s="249"/>
      <c r="H26" s="249"/>
      <c r="I26" s="249"/>
      <c r="J26" s="249"/>
      <c r="K26" s="313"/>
      <c r="M26" s="276"/>
    </row>
    <row r="27" spans="1:13" ht="15">
      <c r="A27" s="297"/>
      <c r="B27" s="399"/>
      <c r="C27" s="401" t="s">
        <v>10</v>
      </c>
      <c r="D27" s="402"/>
      <c r="E27" s="402"/>
      <c r="F27" s="300">
        <f>SUM(F23:F25)</f>
        <v>0</v>
      </c>
      <c r="G27" s="301">
        <f>SUM(G24:G26)</f>
        <v>0</v>
      </c>
      <c r="H27" s="399"/>
      <c r="I27" s="399"/>
      <c r="J27" s="399"/>
      <c r="K27" s="400"/>
      <c r="L27" s="422"/>
      <c r="M27" s="276"/>
    </row>
    <row r="28" spans="1:13" ht="15">
      <c r="A28" s="297"/>
      <c r="B28" s="399"/>
      <c r="C28" s="309"/>
      <c r="D28" s="310"/>
      <c r="E28" s="310"/>
      <c r="F28" s="311"/>
      <c r="G28" s="311"/>
      <c r="H28" s="399"/>
      <c r="I28" s="399"/>
      <c r="J28" s="399"/>
      <c r="K28" s="400"/>
      <c r="L28" s="422"/>
      <c r="M28" s="276"/>
    </row>
    <row r="29" spans="1:13" ht="15">
      <c r="A29" s="316"/>
      <c r="B29" s="271" t="s">
        <v>48</v>
      </c>
      <c r="C29" s="272"/>
      <c r="D29" s="399"/>
      <c r="E29" s="249"/>
      <c r="F29" s="317"/>
      <c r="G29" s="317"/>
      <c r="H29" s="274"/>
      <c r="I29" s="274"/>
      <c r="J29" s="274"/>
      <c r="K29" s="318"/>
      <c r="L29" s="422"/>
      <c r="M29" s="276"/>
    </row>
    <row r="30" spans="1:13" ht="15">
      <c r="A30" s="277"/>
      <c r="B30" s="278"/>
      <c r="C30" s="279" t="s">
        <v>50</v>
      </c>
      <c r="D30" s="280"/>
      <c r="E30" s="280"/>
      <c r="F30" s="280"/>
      <c r="G30" s="281" t="s">
        <v>57</v>
      </c>
      <c r="H30" s="281" t="s">
        <v>64</v>
      </c>
      <c r="I30" s="279" t="s">
        <v>56</v>
      </c>
      <c r="J30" s="280"/>
      <c r="K30" s="283"/>
      <c r="M30" s="289"/>
    </row>
    <row r="31" spans="1:13" ht="15">
      <c r="A31" s="292" t="s">
        <v>64</v>
      </c>
      <c r="B31" s="319"/>
      <c r="C31" s="320"/>
      <c r="D31" s="321"/>
      <c r="E31" s="322"/>
      <c r="F31" s="323"/>
      <c r="G31" s="324"/>
      <c r="H31" s="325"/>
      <c r="I31" s="325"/>
      <c r="J31" s="325"/>
      <c r="K31" s="313"/>
      <c r="M31" s="289"/>
    </row>
    <row r="32" spans="1:13" ht="15">
      <c r="A32" s="292"/>
      <c r="B32" s="319"/>
      <c r="C32" s="320"/>
      <c r="D32" s="321"/>
      <c r="E32" s="322"/>
      <c r="F32" s="323"/>
      <c r="G32" s="324"/>
      <c r="H32" s="325"/>
      <c r="I32" s="325"/>
      <c r="J32" s="325"/>
      <c r="K32" s="313"/>
      <c r="M32" s="289"/>
    </row>
    <row r="33" spans="1:13" ht="15">
      <c r="A33" s="326"/>
      <c r="B33" s="302"/>
      <c r="C33" s="401" t="s">
        <v>10</v>
      </c>
      <c r="D33" s="402"/>
      <c r="E33" s="402"/>
      <c r="F33" s="300">
        <f>SUM(F31)</f>
        <v>0</v>
      </c>
      <c r="G33" s="301">
        <v>0</v>
      </c>
      <c r="H33" s="302"/>
      <c r="I33" s="302"/>
      <c r="J33" s="302"/>
      <c r="K33" s="400"/>
      <c r="M33" s="289"/>
    </row>
    <row r="34" spans="1:13" ht="15">
      <c r="A34" s="327" t="s">
        <v>16</v>
      </c>
      <c r="B34" s="328"/>
      <c r="C34" s="329"/>
      <c r="D34" s="329"/>
      <c r="E34" s="329"/>
      <c r="F34" s="328"/>
      <c r="G34" s="330"/>
      <c r="H34" s="331"/>
      <c r="I34" s="331"/>
      <c r="J34" s="329"/>
      <c r="K34" s="332" t="s">
        <v>16</v>
      </c>
      <c r="M34" s="289"/>
    </row>
    <row r="35" spans="1:13" ht="15">
      <c r="A35" s="333"/>
      <c r="B35" s="266"/>
      <c r="C35" s="334"/>
      <c r="D35" s="334"/>
      <c r="E35" s="335" t="s">
        <v>158</v>
      </c>
      <c r="F35" s="266"/>
      <c r="G35" s="336"/>
      <c r="H35" s="337"/>
      <c r="I35" s="337"/>
      <c r="J35" s="334"/>
      <c r="K35" s="338"/>
      <c r="M35" s="289"/>
    </row>
    <row r="36" spans="1:13" s="293" customFormat="1" ht="15">
      <c r="A36" s="339"/>
      <c r="B36" s="271" t="s">
        <v>12</v>
      </c>
      <c r="C36" s="272"/>
      <c r="D36" s="310"/>
      <c r="E36" s="310"/>
      <c r="F36" s="311"/>
      <c r="G36" s="340"/>
      <c r="H36" s="341"/>
      <c r="I36" s="341"/>
      <c r="J36" s="341"/>
      <c r="K36" s="275"/>
      <c r="L36" s="312"/>
      <c r="M36" s="342"/>
    </row>
    <row r="37" spans="1:13" s="293" customFormat="1" ht="15">
      <c r="A37" s="277"/>
      <c r="B37" s="278"/>
      <c r="C37" s="279" t="s">
        <v>13</v>
      </c>
      <c r="D37" s="280"/>
      <c r="E37" s="280"/>
      <c r="F37" s="280"/>
      <c r="G37" s="185" t="s">
        <v>57</v>
      </c>
      <c r="H37" s="282">
        <f>MEDIAN(L38:L41)</f>
        <v>3.5</v>
      </c>
      <c r="I37" s="279" t="s">
        <v>56</v>
      </c>
      <c r="J37" s="280"/>
      <c r="K37" s="283"/>
      <c r="L37" s="312"/>
      <c r="M37" s="342"/>
    </row>
    <row r="38" spans="1:13" s="293" customFormat="1" ht="15.75" customHeight="1">
      <c r="A38" s="176" t="s">
        <v>143</v>
      </c>
      <c r="B38" s="295"/>
      <c r="C38" s="284">
        <v>43239</v>
      </c>
      <c r="D38" s="165">
        <v>43244</v>
      </c>
      <c r="E38" s="165">
        <v>43245</v>
      </c>
      <c r="F38" s="428"/>
      <c r="G38" s="286">
        <v>41300000</v>
      </c>
      <c r="H38" s="57" t="s">
        <v>9</v>
      </c>
      <c r="I38" s="57" t="s">
        <v>161</v>
      </c>
      <c r="J38" s="57" t="s">
        <v>66</v>
      </c>
      <c r="K38" s="429"/>
      <c r="L38" s="312">
        <f>DAYS360(C38,D38)</f>
        <v>5</v>
      </c>
      <c r="M38" s="342"/>
    </row>
    <row r="39" spans="1:13" s="293" customFormat="1" ht="15.75" customHeight="1">
      <c r="A39" s="176" t="s">
        <v>145</v>
      </c>
      <c r="B39" s="295"/>
      <c r="C39" s="284">
        <v>43242</v>
      </c>
      <c r="D39" s="165">
        <v>43245</v>
      </c>
      <c r="E39" s="165">
        <v>43246</v>
      </c>
      <c r="F39" s="428"/>
      <c r="G39" s="286">
        <v>20000000</v>
      </c>
      <c r="H39" s="57" t="s">
        <v>9</v>
      </c>
      <c r="I39" s="57" t="s">
        <v>11</v>
      </c>
      <c r="J39" s="57" t="s">
        <v>78</v>
      </c>
      <c r="K39" s="429"/>
      <c r="L39" s="312">
        <f>DAYS360(C39,D39)</f>
        <v>3</v>
      </c>
      <c r="M39" s="342"/>
    </row>
    <row r="40" spans="1:13" s="293" customFormat="1" ht="15.75" customHeight="1">
      <c r="A40" s="176" t="s">
        <v>144</v>
      </c>
      <c r="B40" s="295"/>
      <c r="C40" s="284">
        <v>43244</v>
      </c>
      <c r="D40" s="165">
        <v>43248</v>
      </c>
      <c r="E40" s="165">
        <v>43249</v>
      </c>
      <c r="F40" s="428"/>
      <c r="G40" s="286">
        <v>49500000</v>
      </c>
      <c r="H40" s="57" t="s">
        <v>9</v>
      </c>
      <c r="I40" s="57" t="s">
        <v>121</v>
      </c>
      <c r="J40" s="57" t="s">
        <v>66</v>
      </c>
      <c r="K40" s="429"/>
      <c r="L40" s="312">
        <f>DAYS360(C40,D40)</f>
        <v>4</v>
      </c>
      <c r="M40" s="342"/>
    </row>
    <row r="41" spans="1:13" s="293" customFormat="1" ht="15.75" customHeight="1">
      <c r="A41" s="176" t="s">
        <v>146</v>
      </c>
      <c r="B41" s="295"/>
      <c r="C41" s="284">
        <v>43256</v>
      </c>
      <c r="D41" s="165">
        <v>43256</v>
      </c>
      <c r="E41" s="165">
        <v>43257</v>
      </c>
      <c r="F41" s="428"/>
      <c r="G41" s="286">
        <v>32500000</v>
      </c>
      <c r="H41" s="57" t="s">
        <v>9</v>
      </c>
      <c r="I41" s="57" t="s">
        <v>11</v>
      </c>
      <c r="J41" s="57" t="s">
        <v>66</v>
      </c>
      <c r="K41" s="429"/>
      <c r="L41" s="312">
        <f>DAYS360(C41,D41)</f>
        <v>0</v>
      </c>
      <c r="M41" s="342"/>
    </row>
    <row r="42" spans="1:13" ht="15">
      <c r="A42" s="277"/>
      <c r="B42" s="290"/>
      <c r="C42" s="279" t="s">
        <v>43</v>
      </c>
      <c r="D42" s="344"/>
      <c r="E42" s="280"/>
      <c r="F42" s="280"/>
      <c r="G42" s="281" t="s">
        <v>57</v>
      </c>
      <c r="H42" s="282">
        <f>MEDIAN(L44:L51)</f>
        <v>1</v>
      </c>
      <c r="I42" s="279" t="s">
        <v>56</v>
      </c>
      <c r="J42" s="280"/>
      <c r="K42" s="283"/>
      <c r="M42" s="289"/>
    </row>
    <row r="43" spans="1:13" s="293" customFormat="1" ht="15.75" customHeight="1">
      <c r="A43" s="176" t="s">
        <v>150</v>
      </c>
      <c r="B43" s="295"/>
      <c r="C43" s="162">
        <v>43235</v>
      </c>
      <c r="D43" s="165">
        <v>43239</v>
      </c>
      <c r="E43" s="165">
        <v>43243</v>
      </c>
      <c r="F43" s="430"/>
      <c r="G43" s="286">
        <v>74405000</v>
      </c>
      <c r="H43" s="57" t="s">
        <v>9</v>
      </c>
      <c r="I43" s="57" t="s">
        <v>11</v>
      </c>
      <c r="J43" s="57" t="s">
        <v>67</v>
      </c>
      <c r="K43" s="431"/>
      <c r="L43" s="312"/>
      <c r="M43" s="342"/>
    </row>
    <row r="44" spans="1:13" s="293" customFormat="1" ht="15.75" customHeight="1">
      <c r="A44" s="176" t="s">
        <v>151</v>
      </c>
      <c r="B44" s="295"/>
      <c r="C44" s="162">
        <v>43235</v>
      </c>
      <c r="D44" s="165">
        <v>43240</v>
      </c>
      <c r="E44" s="165">
        <v>43243</v>
      </c>
      <c r="F44" s="428"/>
      <c r="G44" s="286">
        <v>33750000</v>
      </c>
      <c r="H44" s="57" t="s">
        <v>9</v>
      </c>
      <c r="I44" s="57" t="s">
        <v>11</v>
      </c>
      <c r="J44" s="57" t="s">
        <v>67</v>
      </c>
      <c r="K44" s="429"/>
      <c r="L44" s="312">
        <f>DAYS360(C44,D44)</f>
        <v>5</v>
      </c>
      <c r="M44" s="342"/>
    </row>
    <row r="45" spans="1:13" s="293" customFormat="1" ht="15.75" customHeight="1">
      <c r="A45" s="176" t="s">
        <v>136</v>
      </c>
      <c r="B45" s="295"/>
      <c r="C45" s="162">
        <v>43236</v>
      </c>
      <c r="D45" s="165">
        <v>43243</v>
      </c>
      <c r="E45" s="165">
        <v>43243</v>
      </c>
      <c r="F45" s="428"/>
      <c r="G45" s="286">
        <v>13969000</v>
      </c>
      <c r="H45" s="57" t="s">
        <v>9</v>
      </c>
      <c r="I45" s="57" t="s">
        <v>11</v>
      </c>
      <c r="J45" s="57" t="s">
        <v>67</v>
      </c>
      <c r="K45" s="429"/>
      <c r="L45" s="312">
        <f aca="true" t="shared" si="0" ref="L45:L51">DAYS360(C45,D45)</f>
        <v>7</v>
      </c>
      <c r="M45" s="342"/>
    </row>
    <row r="46" spans="1:13" s="293" customFormat="1" ht="15.75" customHeight="1">
      <c r="A46" s="176" t="s">
        <v>128</v>
      </c>
      <c r="B46" s="295"/>
      <c r="C46" s="284">
        <v>43242</v>
      </c>
      <c r="D46" s="165">
        <v>43243</v>
      </c>
      <c r="E46" s="165">
        <v>43244</v>
      </c>
      <c r="F46" s="426"/>
      <c r="G46" s="286">
        <v>27200000</v>
      </c>
      <c r="H46" s="57" t="s">
        <v>9</v>
      </c>
      <c r="I46" s="57" t="s">
        <v>11</v>
      </c>
      <c r="J46" s="57" t="s">
        <v>67</v>
      </c>
      <c r="K46" s="427"/>
      <c r="L46" s="312">
        <f t="shared" si="0"/>
        <v>1</v>
      </c>
      <c r="M46" s="342"/>
    </row>
    <row r="47" spans="1:13" s="293" customFormat="1" ht="15.75" customHeight="1">
      <c r="A47" s="176" t="s">
        <v>163</v>
      </c>
      <c r="B47" s="295"/>
      <c r="C47" s="284">
        <v>43244</v>
      </c>
      <c r="D47" s="165">
        <v>43245</v>
      </c>
      <c r="E47" s="165">
        <v>43246</v>
      </c>
      <c r="F47" s="430"/>
      <c r="G47" s="286">
        <v>34000000</v>
      </c>
      <c r="H47" s="57" t="s">
        <v>9</v>
      </c>
      <c r="I47" s="57" t="s">
        <v>11</v>
      </c>
      <c r="J47" s="57" t="s">
        <v>78</v>
      </c>
      <c r="K47" s="431"/>
      <c r="L47" s="312">
        <f t="shared" si="0"/>
        <v>1</v>
      </c>
      <c r="M47" s="342"/>
    </row>
    <row r="48" spans="1:13" s="293" customFormat="1" ht="15.75" customHeight="1">
      <c r="A48" s="176" t="s">
        <v>164</v>
      </c>
      <c r="B48" s="295"/>
      <c r="C48" s="284">
        <v>43244</v>
      </c>
      <c r="D48" s="165">
        <v>43245</v>
      </c>
      <c r="E48" s="165">
        <v>43246</v>
      </c>
      <c r="F48" s="430"/>
      <c r="G48" s="286">
        <v>44295000</v>
      </c>
      <c r="H48" s="57" t="s">
        <v>9</v>
      </c>
      <c r="I48" s="57" t="s">
        <v>11</v>
      </c>
      <c r="J48" s="57" t="s">
        <v>84</v>
      </c>
      <c r="K48" s="431"/>
      <c r="L48" s="312">
        <f t="shared" si="0"/>
        <v>1</v>
      </c>
      <c r="M48" s="342"/>
    </row>
    <row r="49" spans="1:13" s="293" customFormat="1" ht="15.75" customHeight="1">
      <c r="A49" s="176" t="s">
        <v>165</v>
      </c>
      <c r="B49" s="295"/>
      <c r="C49" s="284">
        <v>43251</v>
      </c>
      <c r="D49" s="165">
        <v>43251</v>
      </c>
      <c r="E49" s="165">
        <v>43252</v>
      </c>
      <c r="F49" s="430"/>
      <c r="G49" s="286">
        <v>33000000</v>
      </c>
      <c r="H49" s="57" t="s">
        <v>9</v>
      </c>
      <c r="I49" s="57" t="s">
        <v>11</v>
      </c>
      <c r="J49" s="57" t="s">
        <v>84</v>
      </c>
      <c r="K49" s="431"/>
      <c r="L49" s="312">
        <f t="shared" si="0"/>
        <v>0</v>
      </c>
      <c r="M49" s="342"/>
    </row>
    <row r="50" spans="1:13" s="293" customFormat="1" ht="15.75" customHeight="1">
      <c r="A50" s="176" t="s">
        <v>166</v>
      </c>
      <c r="B50" s="295"/>
      <c r="C50" s="284">
        <v>43252</v>
      </c>
      <c r="D50" s="165">
        <v>43252</v>
      </c>
      <c r="E50" s="165">
        <v>43253</v>
      </c>
      <c r="F50" s="430"/>
      <c r="G50" s="286">
        <v>30000000</v>
      </c>
      <c r="H50" s="57" t="s">
        <v>9</v>
      </c>
      <c r="I50" s="57" t="s">
        <v>11</v>
      </c>
      <c r="J50" s="57" t="s">
        <v>84</v>
      </c>
      <c r="K50" s="431"/>
      <c r="L50" s="312">
        <f t="shared" si="0"/>
        <v>0</v>
      </c>
      <c r="M50" s="342"/>
    </row>
    <row r="51" spans="1:13" s="293" customFormat="1" ht="15.75" customHeight="1">
      <c r="A51" s="176" t="s">
        <v>167</v>
      </c>
      <c r="B51" s="295"/>
      <c r="C51" s="284">
        <v>43252</v>
      </c>
      <c r="D51" s="165">
        <v>43253</v>
      </c>
      <c r="E51" s="165">
        <v>43254</v>
      </c>
      <c r="F51" s="430"/>
      <c r="G51" s="286">
        <v>30000000</v>
      </c>
      <c r="H51" s="57" t="s">
        <v>9</v>
      </c>
      <c r="I51" s="57" t="s">
        <v>11</v>
      </c>
      <c r="J51" s="57" t="s">
        <v>94</v>
      </c>
      <c r="K51" s="431"/>
      <c r="L51" s="312">
        <f t="shared" si="0"/>
        <v>1</v>
      </c>
      <c r="M51" s="342"/>
    </row>
    <row r="52" spans="1:13" ht="14.25" customHeight="1">
      <c r="A52" s="277"/>
      <c r="B52" s="290"/>
      <c r="C52" s="183" t="s">
        <v>107</v>
      </c>
      <c r="D52" s="280"/>
      <c r="E52" s="280"/>
      <c r="F52" s="280"/>
      <c r="G52" s="281" t="s">
        <v>57</v>
      </c>
      <c r="H52" s="282">
        <f>MEDIAN(L53:L53)</f>
        <v>0</v>
      </c>
      <c r="I52" s="279" t="s">
        <v>56</v>
      </c>
      <c r="J52" s="280"/>
      <c r="K52" s="283"/>
      <c r="M52" s="289"/>
    </row>
    <row r="53" spans="1:13" s="293" customFormat="1" ht="15.75" customHeight="1">
      <c r="A53" s="176" t="s">
        <v>168</v>
      </c>
      <c r="B53" s="295"/>
      <c r="C53" s="162">
        <v>43246</v>
      </c>
      <c r="D53" s="165">
        <v>43246</v>
      </c>
      <c r="E53" s="165">
        <v>43249</v>
      </c>
      <c r="F53" s="426"/>
      <c r="G53" s="286">
        <v>60430000</v>
      </c>
      <c r="H53" s="57" t="s">
        <v>9</v>
      </c>
      <c r="I53" s="57" t="s">
        <v>11</v>
      </c>
      <c r="J53" s="57" t="s">
        <v>169</v>
      </c>
      <c r="K53" s="427"/>
      <c r="L53" s="312">
        <f>DAYS360(C53,D53)</f>
        <v>0</v>
      </c>
      <c r="M53" s="342"/>
    </row>
    <row r="54" spans="1:13" ht="15">
      <c r="A54" s="277"/>
      <c r="B54" s="290"/>
      <c r="C54" s="279" t="s">
        <v>17</v>
      </c>
      <c r="D54" s="280"/>
      <c r="E54" s="280"/>
      <c r="F54" s="280"/>
      <c r="G54" s="281" t="s">
        <v>57</v>
      </c>
      <c r="H54" s="291" t="s">
        <v>64</v>
      </c>
      <c r="I54" s="279" t="s">
        <v>56</v>
      </c>
      <c r="J54" s="280"/>
      <c r="K54" s="283"/>
      <c r="M54" s="289"/>
    </row>
    <row r="55" spans="1:13" ht="15">
      <c r="A55" s="157" t="s">
        <v>64</v>
      </c>
      <c r="K55" s="287"/>
      <c r="M55" s="289"/>
    </row>
    <row r="56" spans="1:13" ht="15">
      <c r="A56" s="277"/>
      <c r="B56" s="290"/>
      <c r="C56" s="279" t="s">
        <v>73</v>
      </c>
      <c r="D56" s="280"/>
      <c r="E56" s="280"/>
      <c r="F56" s="280"/>
      <c r="G56" s="281" t="s">
        <v>57</v>
      </c>
      <c r="H56" s="282">
        <f>MEDIAN(L57:L60)</f>
        <v>1.5</v>
      </c>
      <c r="I56" s="279" t="s">
        <v>56</v>
      </c>
      <c r="J56" s="280"/>
      <c r="K56" s="283"/>
      <c r="M56" s="289"/>
    </row>
    <row r="57" spans="1:13" s="293" customFormat="1" ht="15.75" customHeight="1">
      <c r="A57" s="176" t="s">
        <v>145</v>
      </c>
      <c r="B57" s="295"/>
      <c r="C57" s="162">
        <v>43242</v>
      </c>
      <c r="D57" s="165">
        <v>43243</v>
      </c>
      <c r="E57" s="165">
        <v>43244</v>
      </c>
      <c r="F57" s="430"/>
      <c r="G57" s="286">
        <v>33600000</v>
      </c>
      <c r="H57" s="57" t="s">
        <v>9</v>
      </c>
      <c r="I57" s="57" t="s">
        <v>11</v>
      </c>
      <c r="J57" s="57" t="s">
        <v>78</v>
      </c>
      <c r="K57" s="431"/>
      <c r="L57" s="312">
        <f>DAYS360(C57,D57)</f>
        <v>1</v>
      </c>
      <c r="M57" s="342"/>
    </row>
    <row r="58" spans="1:13" s="293" customFormat="1" ht="15.75" customHeight="1">
      <c r="A58" s="176" t="s">
        <v>171</v>
      </c>
      <c r="B58" s="295"/>
      <c r="C58" s="162">
        <v>43243</v>
      </c>
      <c r="D58" s="165">
        <v>43245</v>
      </c>
      <c r="E58" s="165">
        <v>43247</v>
      </c>
      <c r="F58" s="430"/>
      <c r="G58" s="286">
        <v>52500000</v>
      </c>
      <c r="H58" s="57" t="s">
        <v>9</v>
      </c>
      <c r="I58" s="57" t="s">
        <v>11</v>
      </c>
      <c r="J58" s="57" t="s">
        <v>94</v>
      </c>
      <c r="K58" s="431"/>
      <c r="L58" s="312">
        <f>DAYS360(C58,D58)</f>
        <v>2</v>
      </c>
      <c r="M58" s="342"/>
    </row>
    <row r="59" spans="1:13" s="293" customFormat="1" ht="15.75" customHeight="1">
      <c r="A59" s="176" t="s">
        <v>144</v>
      </c>
      <c r="B59" s="295"/>
      <c r="C59" s="162">
        <v>43244</v>
      </c>
      <c r="D59" s="165">
        <v>43247</v>
      </c>
      <c r="E59" s="165">
        <v>43248</v>
      </c>
      <c r="F59" s="430"/>
      <c r="G59" s="286">
        <v>24750000</v>
      </c>
      <c r="H59" s="57" t="s">
        <v>9</v>
      </c>
      <c r="I59" s="57" t="s">
        <v>121</v>
      </c>
      <c r="J59" s="57" t="s">
        <v>66</v>
      </c>
      <c r="K59" s="431"/>
      <c r="L59" s="312">
        <f>DAYS360(C59,D59)</f>
        <v>3</v>
      </c>
      <c r="M59" s="342"/>
    </row>
    <row r="60" spans="1:13" s="293" customFormat="1" ht="15.75" customHeight="1">
      <c r="A60" s="176" t="s">
        <v>167</v>
      </c>
      <c r="B60" s="295"/>
      <c r="C60" s="162">
        <v>43252</v>
      </c>
      <c r="D60" s="165">
        <v>43252</v>
      </c>
      <c r="E60" s="165">
        <v>43253</v>
      </c>
      <c r="F60" s="430"/>
      <c r="G60" s="286">
        <v>33000000</v>
      </c>
      <c r="H60" s="57" t="s">
        <v>9</v>
      </c>
      <c r="I60" s="57" t="s">
        <v>11</v>
      </c>
      <c r="J60" s="57" t="s">
        <v>94</v>
      </c>
      <c r="K60" s="431"/>
      <c r="L60" s="312">
        <f>DAYS360(C60,D60)</f>
        <v>0</v>
      </c>
      <c r="M60" s="342"/>
    </row>
    <row r="61" spans="1:13" ht="15">
      <c r="A61" s="277"/>
      <c r="B61" s="290"/>
      <c r="C61" s="279" t="s">
        <v>19</v>
      </c>
      <c r="D61" s="280"/>
      <c r="E61" s="280"/>
      <c r="F61" s="280"/>
      <c r="G61" s="281" t="s">
        <v>57</v>
      </c>
      <c r="H61" s="291" t="s">
        <v>64</v>
      </c>
      <c r="I61" s="279" t="s">
        <v>56</v>
      </c>
      <c r="J61" s="280"/>
      <c r="K61" s="283"/>
      <c r="M61" s="289"/>
    </row>
    <row r="62" spans="1:13" ht="15">
      <c r="A62" s="314" t="s">
        <v>64</v>
      </c>
      <c r="B62" s="273"/>
      <c r="C62" s="273"/>
      <c r="D62" s="254"/>
      <c r="E62" s="255"/>
      <c r="F62" s="273"/>
      <c r="G62" s="286"/>
      <c r="H62" s="255"/>
      <c r="I62" s="255"/>
      <c r="J62" s="345"/>
      <c r="K62" s="275"/>
      <c r="M62" s="289"/>
    </row>
    <row r="63" spans="1:13" ht="15">
      <c r="A63" s="314"/>
      <c r="B63" s="273"/>
      <c r="C63" s="273"/>
      <c r="D63" s="254"/>
      <c r="E63" s="255"/>
      <c r="F63" s="273"/>
      <c r="G63" s="286"/>
      <c r="H63" s="255"/>
      <c r="I63" s="255"/>
      <c r="J63" s="345"/>
      <c r="K63" s="275"/>
      <c r="M63" s="289"/>
    </row>
    <row r="64" spans="1:13" ht="15">
      <c r="A64" s="270"/>
      <c r="B64" s="273"/>
      <c r="C64" s="298" t="s">
        <v>10</v>
      </c>
      <c r="D64" s="299"/>
      <c r="E64" s="299"/>
      <c r="F64" s="300">
        <f>SUM(F38:F62)</f>
        <v>0</v>
      </c>
      <c r="G64" s="301">
        <f>SUM(G38:G63)</f>
        <v>668199000</v>
      </c>
      <c r="H64" s="255"/>
      <c r="I64" s="346"/>
      <c r="J64" s="345"/>
      <c r="K64" s="275"/>
      <c r="M64" s="289"/>
    </row>
    <row r="65" spans="1:13" ht="15">
      <c r="A65" s="327" t="s">
        <v>18</v>
      </c>
      <c r="B65" s="328"/>
      <c r="C65" s="329"/>
      <c r="D65" s="329"/>
      <c r="E65" s="329"/>
      <c r="F65" s="328"/>
      <c r="G65" s="330"/>
      <c r="H65" s="331"/>
      <c r="I65" s="331"/>
      <c r="J65" s="329"/>
      <c r="K65" s="332" t="s">
        <v>18</v>
      </c>
      <c r="M65" s="289"/>
    </row>
    <row r="66" spans="1:13" ht="15">
      <c r="A66" s="333"/>
      <c r="B66" s="266"/>
      <c r="C66" s="334"/>
      <c r="D66" s="334"/>
      <c r="E66" s="335" t="str">
        <f>E35</f>
        <v>WILLIAMS BRAZIL SUGAR LINE UP EDITION 23.05.2018</v>
      </c>
      <c r="F66" s="266"/>
      <c r="G66" s="336"/>
      <c r="H66" s="337"/>
      <c r="I66" s="337"/>
      <c r="J66" s="334"/>
      <c r="K66" s="338"/>
      <c r="M66" s="289"/>
    </row>
    <row r="67" spans="1:13" ht="15">
      <c r="A67" s="339"/>
      <c r="B67" s="271" t="s">
        <v>41</v>
      </c>
      <c r="C67" s="272"/>
      <c r="D67" s="310"/>
      <c r="E67" s="310"/>
      <c r="F67" s="311"/>
      <c r="G67" s="340"/>
      <c r="H67" s="341"/>
      <c r="I67" s="341"/>
      <c r="J67" s="341"/>
      <c r="K67" s="400"/>
      <c r="M67" s="289"/>
    </row>
    <row r="68" spans="1:13" ht="15" customHeight="1">
      <c r="A68" s="277"/>
      <c r="B68" s="278"/>
      <c r="C68" s="279" t="s">
        <v>20</v>
      </c>
      <c r="D68" s="280"/>
      <c r="E68" s="280"/>
      <c r="F68" s="280"/>
      <c r="G68" s="281" t="s">
        <v>57</v>
      </c>
      <c r="H68" s="282">
        <f>MEDIAN(L69)</f>
        <v>12</v>
      </c>
      <c r="I68" s="279" t="s">
        <v>56</v>
      </c>
      <c r="J68" s="280"/>
      <c r="K68" s="283"/>
      <c r="M68" s="289"/>
    </row>
    <row r="69" spans="1:13" s="293" customFormat="1" ht="15.75" customHeight="1">
      <c r="A69" s="176" t="s">
        <v>152</v>
      </c>
      <c r="B69" s="295"/>
      <c r="C69" s="284">
        <v>43234</v>
      </c>
      <c r="D69" s="165">
        <v>43246</v>
      </c>
      <c r="E69" s="165">
        <v>43248</v>
      </c>
      <c r="F69" s="428"/>
      <c r="G69" s="286">
        <v>30600000</v>
      </c>
      <c r="H69" s="57" t="s">
        <v>9</v>
      </c>
      <c r="I69" s="57" t="s">
        <v>153</v>
      </c>
      <c r="J69" s="57" t="s">
        <v>15</v>
      </c>
      <c r="K69" s="429"/>
      <c r="L69" s="312">
        <f>DAYS360(C69,D69)</f>
        <v>12</v>
      </c>
      <c r="M69" s="342"/>
    </row>
    <row r="70" spans="1:13" ht="15" customHeight="1">
      <c r="A70" s="277"/>
      <c r="B70" s="290"/>
      <c r="C70" s="279" t="s">
        <v>47</v>
      </c>
      <c r="D70" s="280"/>
      <c r="E70" s="280"/>
      <c r="F70" s="280"/>
      <c r="G70" s="281" t="s">
        <v>57</v>
      </c>
      <c r="H70" s="186" t="s">
        <v>64</v>
      </c>
      <c r="I70" s="279" t="s">
        <v>56</v>
      </c>
      <c r="J70" s="280"/>
      <c r="K70" s="283"/>
      <c r="M70" s="289"/>
    </row>
    <row r="71" spans="1:13" ht="15" customHeight="1">
      <c r="A71" s="314" t="s">
        <v>64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313"/>
      <c r="M71" s="289"/>
    </row>
    <row r="72" spans="1:13" ht="15">
      <c r="A72" s="277"/>
      <c r="B72" s="290"/>
      <c r="C72" s="279" t="s">
        <v>21</v>
      </c>
      <c r="D72" s="280"/>
      <c r="E72" s="280"/>
      <c r="F72" s="280"/>
      <c r="G72" s="281" t="s">
        <v>57</v>
      </c>
      <c r="H72" s="282">
        <f>MEDIAN(L73:L75)</f>
        <v>1</v>
      </c>
      <c r="I72" s="183" t="s">
        <v>56</v>
      </c>
      <c r="J72" s="280"/>
      <c r="K72" s="283"/>
      <c r="M72" s="289"/>
    </row>
    <row r="73" spans="1:13" s="293" customFormat="1" ht="15.75" customHeight="1">
      <c r="A73" s="176" t="s">
        <v>173</v>
      </c>
      <c r="B73" s="295"/>
      <c r="C73" s="284">
        <v>43243</v>
      </c>
      <c r="D73" s="165">
        <v>43246</v>
      </c>
      <c r="E73" s="165">
        <v>43248</v>
      </c>
      <c r="F73" s="430"/>
      <c r="G73" s="286">
        <v>30000000</v>
      </c>
      <c r="H73" s="57" t="s">
        <v>9</v>
      </c>
      <c r="I73" s="57" t="s">
        <v>175</v>
      </c>
      <c r="J73" s="57" t="s">
        <v>117</v>
      </c>
      <c r="K73" s="431"/>
      <c r="L73" s="312">
        <f>DAYS360(C73,D73)</f>
        <v>3</v>
      </c>
      <c r="M73" s="342"/>
    </row>
    <row r="74" spans="1:13" s="293" customFormat="1" ht="15.75" customHeight="1">
      <c r="A74" s="176" t="s">
        <v>134</v>
      </c>
      <c r="B74" s="295"/>
      <c r="C74" s="284">
        <v>43248</v>
      </c>
      <c r="D74" s="165">
        <v>43248</v>
      </c>
      <c r="E74" s="165">
        <v>43250</v>
      </c>
      <c r="F74" s="426"/>
      <c r="G74" s="286">
        <v>44000000</v>
      </c>
      <c r="H74" s="57" t="s">
        <v>9</v>
      </c>
      <c r="I74" s="57" t="s">
        <v>135</v>
      </c>
      <c r="J74" s="57" t="s">
        <v>72</v>
      </c>
      <c r="K74" s="427"/>
      <c r="L74" s="312">
        <f>DAYS360(C74,D74)</f>
        <v>0</v>
      </c>
      <c r="M74" s="342"/>
    </row>
    <row r="75" spans="1:13" s="293" customFormat="1" ht="15.75" customHeight="1">
      <c r="A75" s="176" t="s">
        <v>172</v>
      </c>
      <c r="B75" s="295"/>
      <c r="C75" s="284">
        <v>43249</v>
      </c>
      <c r="D75" s="165">
        <v>43250</v>
      </c>
      <c r="E75" s="165">
        <v>43252</v>
      </c>
      <c r="F75" s="430"/>
      <c r="G75" s="286">
        <v>48100000</v>
      </c>
      <c r="H75" s="57" t="s">
        <v>9</v>
      </c>
      <c r="I75" s="57" t="s">
        <v>135</v>
      </c>
      <c r="J75" s="57" t="s">
        <v>149</v>
      </c>
      <c r="K75" s="431"/>
      <c r="L75" s="312">
        <f>DAYS360(C75,D75)</f>
        <v>1</v>
      </c>
      <c r="M75" s="342"/>
    </row>
    <row r="76" spans="1:13" ht="13.5" customHeight="1">
      <c r="A76" s="277"/>
      <c r="B76" s="290"/>
      <c r="C76" s="279" t="s">
        <v>42</v>
      </c>
      <c r="D76" s="280"/>
      <c r="E76" s="280"/>
      <c r="F76" s="280"/>
      <c r="G76" s="185" t="s">
        <v>57</v>
      </c>
      <c r="H76" s="282">
        <f>MEDIAN(L77:L78)</f>
        <v>20.5</v>
      </c>
      <c r="I76" s="279" t="s">
        <v>56</v>
      </c>
      <c r="J76" s="280"/>
      <c r="K76" s="283"/>
      <c r="M76" s="289"/>
    </row>
    <row r="77" spans="1:13" s="293" customFormat="1" ht="15.75" customHeight="1">
      <c r="A77" s="176" t="s">
        <v>139</v>
      </c>
      <c r="B77" s="295"/>
      <c r="C77" s="284">
        <v>43203</v>
      </c>
      <c r="D77" s="165">
        <v>43244</v>
      </c>
      <c r="E77" s="165">
        <v>43246</v>
      </c>
      <c r="F77" s="286">
        <v>3785000</v>
      </c>
      <c r="H77" s="57" t="s">
        <v>140</v>
      </c>
      <c r="I77" s="57" t="s">
        <v>141</v>
      </c>
      <c r="J77" s="57" t="s">
        <v>66</v>
      </c>
      <c r="K77" s="431"/>
      <c r="L77" s="312">
        <f>DAYS360(C77,D77)</f>
        <v>41</v>
      </c>
      <c r="M77" s="342"/>
    </row>
    <row r="78" spans="1:13" s="293" customFormat="1" ht="15.75" customHeight="1">
      <c r="A78" s="176" t="s">
        <v>154</v>
      </c>
      <c r="B78" s="295"/>
      <c r="C78" s="284">
        <v>43255</v>
      </c>
      <c r="D78" s="165">
        <v>43255</v>
      </c>
      <c r="E78" s="165">
        <v>43263</v>
      </c>
      <c r="F78" s="286">
        <v>14000000</v>
      </c>
      <c r="H78" s="57" t="s">
        <v>155</v>
      </c>
      <c r="I78" s="57" t="s">
        <v>11</v>
      </c>
      <c r="J78" s="57" t="s">
        <v>156</v>
      </c>
      <c r="K78" s="429"/>
      <c r="L78" s="312">
        <f>DAYS360(C78,D78)</f>
        <v>0</v>
      </c>
      <c r="M78" s="342"/>
    </row>
    <row r="79" spans="1:13" ht="15">
      <c r="A79" s="277"/>
      <c r="B79" s="290"/>
      <c r="C79" s="279" t="s">
        <v>49</v>
      </c>
      <c r="D79" s="280"/>
      <c r="E79" s="280"/>
      <c r="F79" s="280"/>
      <c r="G79" s="281" t="s">
        <v>57</v>
      </c>
      <c r="H79" s="291" t="s">
        <v>64</v>
      </c>
      <c r="I79" s="279" t="s">
        <v>56</v>
      </c>
      <c r="J79" s="280"/>
      <c r="K79" s="283"/>
      <c r="M79" s="289"/>
    </row>
    <row r="80" spans="1:13" s="418" customFormat="1" ht="15" customHeight="1">
      <c r="A80" s="314" t="s">
        <v>64</v>
      </c>
      <c r="B80" s="249"/>
      <c r="C80" s="249"/>
      <c r="D80" s="249"/>
      <c r="E80" s="249"/>
      <c r="F80" s="249"/>
      <c r="G80" s="249"/>
      <c r="H80" s="249"/>
      <c r="I80" s="249"/>
      <c r="J80" s="249"/>
      <c r="K80" s="313"/>
      <c r="L80" s="312"/>
      <c r="M80" s="289"/>
    </row>
    <row r="81" spans="1:13" ht="15">
      <c r="A81" s="277"/>
      <c r="B81" s="290"/>
      <c r="C81" s="279" t="s">
        <v>35</v>
      </c>
      <c r="D81" s="280"/>
      <c r="E81" s="280"/>
      <c r="F81" s="280"/>
      <c r="G81" s="281" t="s">
        <v>57</v>
      </c>
      <c r="H81" s="291" t="s">
        <v>64</v>
      </c>
      <c r="I81" s="279" t="s">
        <v>56</v>
      </c>
      <c r="J81" s="280"/>
      <c r="K81" s="283"/>
      <c r="M81" s="289"/>
    </row>
    <row r="82" spans="1:13" s="418" customFormat="1" ht="15" customHeight="1">
      <c r="A82" s="314" t="s">
        <v>64</v>
      </c>
      <c r="B82" s="249"/>
      <c r="C82" s="249"/>
      <c r="D82" s="249"/>
      <c r="E82" s="249"/>
      <c r="F82" s="249"/>
      <c r="G82" s="249"/>
      <c r="H82" s="249"/>
      <c r="I82" s="249"/>
      <c r="J82" s="249"/>
      <c r="K82" s="313"/>
      <c r="L82" s="312"/>
      <c r="M82" s="289"/>
    </row>
    <row r="83" spans="1:13" s="418" customFormat="1" ht="15">
      <c r="A83" s="277"/>
      <c r="B83" s="290"/>
      <c r="C83" s="183" t="s">
        <v>80</v>
      </c>
      <c r="D83" s="280"/>
      <c r="E83" s="280"/>
      <c r="F83" s="280"/>
      <c r="G83" s="281" t="s">
        <v>57</v>
      </c>
      <c r="H83" s="186" t="s">
        <v>64</v>
      </c>
      <c r="I83" s="279" t="s">
        <v>56</v>
      </c>
      <c r="J83" s="280"/>
      <c r="K83" s="283"/>
      <c r="L83" s="312"/>
      <c r="M83" s="289"/>
    </row>
    <row r="84" spans="1:13" s="418" customFormat="1" ht="15" customHeight="1">
      <c r="A84" s="314" t="s">
        <v>64</v>
      </c>
      <c r="B84" s="249"/>
      <c r="C84" s="249"/>
      <c r="D84" s="249"/>
      <c r="E84" s="249"/>
      <c r="F84" s="249"/>
      <c r="G84" s="249"/>
      <c r="H84" s="249"/>
      <c r="I84" s="249"/>
      <c r="J84" s="249"/>
      <c r="K84" s="313"/>
      <c r="L84" s="312"/>
      <c r="M84" s="289"/>
    </row>
    <row r="85" spans="1:13" ht="15" customHeight="1">
      <c r="A85" s="277"/>
      <c r="B85" s="290"/>
      <c r="C85" s="279" t="s">
        <v>23</v>
      </c>
      <c r="D85" s="280"/>
      <c r="E85" s="280"/>
      <c r="F85" s="280"/>
      <c r="G85" s="281" t="s">
        <v>57</v>
      </c>
      <c r="H85" s="291" t="s">
        <v>64</v>
      </c>
      <c r="I85" s="183" t="s">
        <v>56</v>
      </c>
      <c r="J85" s="280"/>
      <c r="K85" s="283"/>
      <c r="M85" s="289"/>
    </row>
    <row r="86" spans="1:13" ht="15" customHeight="1">
      <c r="A86" s="314" t="s">
        <v>64</v>
      </c>
      <c r="B86" s="249"/>
      <c r="C86" s="249"/>
      <c r="D86" s="249"/>
      <c r="E86" s="249"/>
      <c r="F86" s="249"/>
      <c r="G86" s="249"/>
      <c r="H86" s="249"/>
      <c r="I86" s="249"/>
      <c r="J86" s="249"/>
      <c r="K86" s="313"/>
      <c r="M86" s="289"/>
    </row>
    <row r="87" spans="1:13" ht="15">
      <c r="A87" s="270"/>
      <c r="B87" s="347"/>
      <c r="C87" s="348"/>
      <c r="D87" s="349"/>
      <c r="E87" s="348"/>
      <c r="F87" s="308"/>
      <c r="G87" s="350"/>
      <c r="H87" s="341"/>
      <c r="I87" s="341"/>
      <c r="J87" s="307"/>
      <c r="K87" s="400"/>
      <c r="M87" s="289"/>
    </row>
    <row r="88" spans="1:13" ht="15">
      <c r="A88" s="297"/>
      <c r="B88" s="399"/>
      <c r="C88" s="401" t="s">
        <v>10</v>
      </c>
      <c r="D88" s="402"/>
      <c r="E88" s="402"/>
      <c r="F88" s="300">
        <f>SUM(F68:F87)</f>
        <v>17785000</v>
      </c>
      <c r="G88" s="301">
        <f>SUM(G69:G87)</f>
        <v>152700000</v>
      </c>
      <c r="H88" s="399"/>
      <c r="I88" s="399"/>
      <c r="J88" s="399"/>
      <c r="K88" s="400"/>
      <c r="M88" s="289"/>
    </row>
    <row r="89" spans="1:13" ht="15">
      <c r="A89" s="297"/>
      <c r="B89" s="399"/>
      <c r="C89" s="249"/>
      <c r="D89" s="249"/>
      <c r="E89" s="249"/>
      <c r="F89" s="249"/>
      <c r="G89" s="249"/>
      <c r="H89" s="399"/>
      <c r="I89" s="399"/>
      <c r="J89" s="399"/>
      <c r="K89" s="351"/>
      <c r="M89" s="289"/>
    </row>
    <row r="90" spans="1:13" ht="15" customHeight="1">
      <c r="A90" s="339"/>
      <c r="B90" s="352"/>
      <c r="C90" s="347"/>
      <c r="D90" s="347"/>
      <c r="E90" s="347"/>
      <c r="F90" s="350"/>
      <c r="G90" s="350"/>
      <c r="H90" s="353"/>
      <c r="I90" s="353"/>
      <c r="J90" s="354"/>
      <c r="K90" s="400"/>
      <c r="M90" s="289"/>
    </row>
    <row r="91" spans="1:13" ht="15">
      <c r="A91" s="297"/>
      <c r="B91" s="399"/>
      <c r="C91" s="249"/>
      <c r="D91" s="249"/>
      <c r="E91" s="249"/>
      <c r="F91" s="249"/>
      <c r="G91" s="249"/>
      <c r="H91" s="399"/>
      <c r="I91" s="399"/>
      <c r="J91" s="399"/>
      <c r="K91" s="400"/>
      <c r="M91" s="289"/>
    </row>
    <row r="92" spans="1:13" ht="15">
      <c r="A92" s="297"/>
      <c r="B92" s="440" t="s">
        <v>71</v>
      </c>
      <c r="C92" s="441"/>
      <c r="D92" s="441"/>
      <c r="E92" s="402"/>
      <c r="F92" s="300">
        <f>+F14+F64+F88+F33+F20+F27</f>
        <v>17785000</v>
      </c>
      <c r="G92" s="301">
        <f>+G14+G64+G88+G20+G27</f>
        <v>820899000</v>
      </c>
      <c r="H92" s="399"/>
      <c r="I92" s="399"/>
      <c r="J92" s="399"/>
      <c r="K92" s="400"/>
      <c r="M92" s="289"/>
    </row>
    <row r="93" spans="1:13" ht="15" customHeight="1">
      <c r="A93" s="355"/>
      <c r="B93" s="352"/>
      <c r="C93" s="309"/>
      <c r="D93" s="310"/>
      <c r="E93" s="310"/>
      <c r="F93" s="311"/>
      <c r="G93" s="311"/>
      <c r="H93" s="353"/>
      <c r="I93" s="353"/>
      <c r="J93" s="354"/>
      <c r="K93" s="351"/>
      <c r="M93" s="289"/>
    </row>
    <row r="94" spans="1:13" ht="15">
      <c r="A94" s="356" t="s">
        <v>62</v>
      </c>
      <c r="B94" s="357"/>
      <c r="C94" s="358"/>
      <c r="D94" s="358"/>
      <c r="E94" s="358"/>
      <c r="F94" s="357"/>
      <c r="G94" s="359"/>
      <c r="H94" s="360"/>
      <c r="I94" s="360"/>
      <c r="J94" s="358"/>
      <c r="K94" s="332" t="s">
        <v>62</v>
      </c>
      <c r="M94" s="289"/>
    </row>
    <row r="95" spans="1:13" ht="15">
      <c r="A95" s="361"/>
      <c r="B95" s="266"/>
      <c r="C95" s="362"/>
      <c r="D95" s="362"/>
      <c r="E95" s="362"/>
      <c r="F95" s="266"/>
      <c r="G95" s="336"/>
      <c r="H95" s="337"/>
      <c r="I95" s="337"/>
      <c r="J95" s="362"/>
      <c r="K95" s="363"/>
      <c r="M95" s="289"/>
    </row>
    <row r="96" spans="1:13" ht="39" customHeight="1">
      <c r="A96" s="339"/>
      <c r="B96" s="364"/>
      <c r="C96" s="365"/>
      <c r="D96" s="365"/>
      <c r="E96" s="365"/>
      <c r="F96" s="273"/>
      <c r="G96" s="366" t="str">
        <f>+C1</f>
        <v>Williams Brazil</v>
      </c>
      <c r="H96" s="367"/>
      <c r="I96" s="367"/>
      <c r="J96" s="367"/>
      <c r="K96" s="351"/>
      <c r="M96" s="289"/>
    </row>
    <row r="97" spans="1:13" ht="23.25" customHeight="1">
      <c r="A97" s="355"/>
      <c r="B97" s="368"/>
      <c r="C97" s="252"/>
      <c r="D97" s="252"/>
      <c r="E97" s="252"/>
      <c r="F97" s="273"/>
      <c r="G97" s="369" t="str">
        <f>+C2</f>
        <v>SUGAR LINE UP edition 23.05.2018</v>
      </c>
      <c r="H97" s="252"/>
      <c r="I97" s="252"/>
      <c r="J97" s="252"/>
      <c r="K97" s="370"/>
      <c r="M97" s="289"/>
    </row>
    <row r="98" spans="1:13" ht="15" customHeight="1">
      <c r="A98" s="355"/>
      <c r="B98" s="252"/>
      <c r="C98" s="252"/>
      <c r="D98" s="252"/>
      <c r="E98" s="252"/>
      <c r="F98" s="252"/>
      <c r="G98" s="252"/>
      <c r="H98" s="252"/>
      <c r="I98" s="252"/>
      <c r="J98" s="252"/>
      <c r="K98" s="370"/>
      <c r="M98" s="289"/>
    </row>
    <row r="99" spans="1:13" ht="15" customHeight="1">
      <c r="A99" s="355"/>
      <c r="B99" s="252"/>
      <c r="C99" s="252"/>
      <c r="D99" s="252"/>
      <c r="E99" s="252"/>
      <c r="F99" s="252"/>
      <c r="G99" s="252"/>
      <c r="H99" s="252"/>
      <c r="I99" s="252"/>
      <c r="J99" s="252"/>
      <c r="K99" s="370"/>
      <c r="M99" s="289"/>
    </row>
    <row r="100" spans="1:13" ht="15" customHeight="1">
      <c r="A100" s="371" t="s">
        <v>69</v>
      </c>
      <c r="B100" s="372"/>
      <c r="C100" s="365"/>
      <c r="D100" s="365"/>
      <c r="E100" s="365"/>
      <c r="F100" s="365"/>
      <c r="G100" s="365"/>
      <c r="H100" s="367"/>
      <c r="I100" s="367"/>
      <c r="J100" s="348"/>
      <c r="K100" s="351"/>
      <c r="M100" s="289"/>
    </row>
    <row r="101" spans="1:13" ht="15" customHeight="1">
      <c r="A101" s="373" t="s">
        <v>45</v>
      </c>
      <c r="B101" s="308">
        <f>SUM(F14:G14)</f>
        <v>0</v>
      </c>
      <c r="C101" s="365"/>
      <c r="D101" s="365"/>
      <c r="E101" s="365"/>
      <c r="F101" s="365"/>
      <c r="G101" s="365"/>
      <c r="H101" s="367"/>
      <c r="I101" s="367"/>
      <c r="J101" s="348"/>
      <c r="K101" s="351"/>
      <c r="M101" s="289"/>
    </row>
    <row r="102" spans="1:13" ht="15" customHeight="1">
      <c r="A102" s="373" t="s">
        <v>55</v>
      </c>
      <c r="B102" s="308">
        <f>F20</f>
        <v>0</v>
      </c>
      <c r="C102" s="365"/>
      <c r="D102" s="365"/>
      <c r="E102" s="365"/>
      <c r="F102" s="365"/>
      <c r="G102" s="365"/>
      <c r="H102" s="367"/>
      <c r="I102" s="367"/>
      <c r="J102" s="348"/>
      <c r="K102" s="351"/>
      <c r="M102" s="289"/>
    </row>
    <row r="103" spans="1:13" ht="15" customHeight="1">
      <c r="A103" s="373" t="s">
        <v>46</v>
      </c>
      <c r="B103" s="308">
        <f>SUM(F27:G27)</f>
        <v>0</v>
      </c>
      <c r="C103" s="365"/>
      <c r="D103" s="365"/>
      <c r="E103" s="365"/>
      <c r="F103" s="365"/>
      <c r="G103" s="365"/>
      <c r="H103" s="367"/>
      <c r="I103" s="367"/>
      <c r="J103" s="348"/>
      <c r="K103" s="351"/>
      <c r="M103" s="289"/>
    </row>
    <row r="104" spans="1:13" ht="15" customHeight="1">
      <c r="A104" s="373" t="s">
        <v>12</v>
      </c>
      <c r="B104" s="308">
        <f>SUM(F64:G64)</f>
        <v>668199000</v>
      </c>
      <c r="C104" s="365"/>
      <c r="D104" s="365"/>
      <c r="E104" s="365"/>
      <c r="F104" s="365"/>
      <c r="G104" s="365"/>
      <c r="H104" s="367"/>
      <c r="I104" s="367"/>
      <c r="J104" s="365"/>
      <c r="K104" s="370"/>
      <c r="M104" s="289"/>
    </row>
    <row r="105" spans="1:13" ht="15" customHeight="1">
      <c r="A105" s="373" t="s">
        <v>41</v>
      </c>
      <c r="B105" s="308">
        <f>SUM(F88:G88)</f>
        <v>170485000</v>
      </c>
      <c r="C105" s="365"/>
      <c r="D105" s="365"/>
      <c r="E105" s="365"/>
      <c r="F105" s="365"/>
      <c r="G105" s="365"/>
      <c r="H105" s="367"/>
      <c r="I105" s="367"/>
      <c r="J105" s="365"/>
      <c r="K105" s="370"/>
      <c r="M105" s="289"/>
    </row>
    <row r="106" spans="1:13" ht="15" customHeight="1">
      <c r="A106" s="374" t="s">
        <v>26</v>
      </c>
      <c r="B106" s="375">
        <f>SUM(B101:B105)</f>
        <v>838684000</v>
      </c>
      <c r="C106" s="365"/>
      <c r="D106" s="365"/>
      <c r="E106" s="365"/>
      <c r="F106" s="365"/>
      <c r="G106" s="365"/>
      <c r="H106" s="367"/>
      <c r="I106" s="367"/>
      <c r="J106" s="365"/>
      <c r="K106" s="258"/>
      <c r="M106" s="289"/>
    </row>
    <row r="107" spans="1:13" ht="15" customHeight="1">
      <c r="A107" s="316"/>
      <c r="B107" s="273"/>
      <c r="C107" s="365"/>
      <c r="D107" s="365"/>
      <c r="E107" s="365"/>
      <c r="F107" s="365"/>
      <c r="G107" s="365"/>
      <c r="H107" s="367"/>
      <c r="I107" s="367"/>
      <c r="J107" s="365"/>
      <c r="K107" s="258"/>
      <c r="M107" s="289"/>
    </row>
    <row r="108" spans="1:13" ht="15" customHeight="1">
      <c r="A108" s="316"/>
      <c r="B108" s="273"/>
      <c r="C108" s="365"/>
      <c r="D108" s="365"/>
      <c r="E108" s="365"/>
      <c r="F108" s="365"/>
      <c r="G108" s="365"/>
      <c r="H108" s="367"/>
      <c r="I108" s="367"/>
      <c r="J108" s="365"/>
      <c r="K108" s="258"/>
      <c r="M108" s="289"/>
    </row>
    <row r="109" spans="1:13" ht="15" customHeight="1">
      <c r="A109" s="376"/>
      <c r="B109" s="377"/>
      <c r="C109" s="365"/>
      <c r="D109" s="365"/>
      <c r="E109" s="365"/>
      <c r="F109" s="365"/>
      <c r="G109" s="365"/>
      <c r="H109" s="367"/>
      <c r="I109" s="367"/>
      <c r="J109" s="365"/>
      <c r="K109" s="258"/>
      <c r="M109" s="289"/>
    </row>
    <row r="110" spans="1:13" ht="15" customHeight="1">
      <c r="A110" s="376"/>
      <c r="B110" s="378"/>
      <c r="C110" s="365"/>
      <c r="D110" s="365"/>
      <c r="E110" s="365"/>
      <c r="F110" s="365"/>
      <c r="G110" s="365"/>
      <c r="H110" s="367"/>
      <c r="I110" s="367"/>
      <c r="J110" s="365"/>
      <c r="K110" s="379"/>
      <c r="L110" s="421"/>
      <c r="M110" s="289"/>
    </row>
    <row r="111" spans="1:13" ht="15" customHeight="1">
      <c r="A111" s="376"/>
      <c r="B111" s="378"/>
      <c r="C111" s="365"/>
      <c r="D111" s="365"/>
      <c r="E111" s="365"/>
      <c r="F111" s="365"/>
      <c r="G111" s="365"/>
      <c r="H111" s="367"/>
      <c r="I111" s="367"/>
      <c r="J111" s="365"/>
      <c r="K111" s="379"/>
      <c r="L111" s="421"/>
      <c r="M111" s="289"/>
    </row>
    <row r="112" spans="1:13" ht="15" customHeight="1">
      <c r="A112" s="376"/>
      <c r="B112" s="378"/>
      <c r="C112" s="365"/>
      <c r="D112" s="365"/>
      <c r="E112" s="365"/>
      <c r="F112" s="365"/>
      <c r="G112" s="365"/>
      <c r="H112" s="367"/>
      <c r="I112" s="367"/>
      <c r="J112" s="365"/>
      <c r="K112" s="379"/>
      <c r="M112" s="289"/>
    </row>
    <row r="113" spans="1:13" ht="15" customHeight="1">
      <c r="A113" s="376"/>
      <c r="B113" s="378"/>
      <c r="C113" s="365"/>
      <c r="D113" s="365"/>
      <c r="E113" s="365"/>
      <c r="F113" s="365"/>
      <c r="G113" s="365"/>
      <c r="H113" s="367"/>
      <c r="I113" s="367"/>
      <c r="J113" s="365"/>
      <c r="K113" s="379"/>
      <c r="M113" s="289"/>
    </row>
    <row r="114" spans="1:13" ht="15" customHeight="1">
      <c r="A114" s="376"/>
      <c r="B114" s="378"/>
      <c r="C114" s="365"/>
      <c r="D114" s="365"/>
      <c r="E114" s="365"/>
      <c r="F114" s="365"/>
      <c r="G114" s="365"/>
      <c r="H114" s="367"/>
      <c r="I114" s="367"/>
      <c r="J114" s="365"/>
      <c r="K114" s="380"/>
      <c r="M114" s="289"/>
    </row>
    <row r="115" spans="1:13" ht="15">
      <c r="A115" s="376"/>
      <c r="B115" s="378"/>
      <c r="C115" s="365"/>
      <c r="D115" s="365"/>
      <c r="E115" s="365"/>
      <c r="F115" s="365"/>
      <c r="G115" s="365"/>
      <c r="H115" s="367"/>
      <c r="I115" s="367"/>
      <c r="J115" s="365"/>
      <c r="K115" s="380"/>
      <c r="M115" s="289"/>
    </row>
    <row r="116" spans="1:13" ht="15">
      <c r="A116" s="381"/>
      <c r="B116" s="382"/>
      <c r="C116" s="365"/>
      <c r="D116" s="365"/>
      <c r="E116" s="365"/>
      <c r="F116" s="365"/>
      <c r="G116" s="365"/>
      <c r="H116" s="367"/>
      <c r="I116" s="367"/>
      <c r="J116" s="365"/>
      <c r="K116" s="380"/>
      <c r="M116" s="289"/>
    </row>
    <row r="117" spans="1:13" ht="15">
      <c r="A117" s="371" t="s">
        <v>70</v>
      </c>
      <c r="B117" s="372"/>
      <c r="C117" s="365"/>
      <c r="D117" s="365"/>
      <c r="E117" s="365"/>
      <c r="F117" s="365"/>
      <c r="G117" s="365"/>
      <c r="H117" s="367"/>
      <c r="I117" s="367"/>
      <c r="J117" s="365"/>
      <c r="K117" s="380"/>
      <c r="M117" s="289"/>
    </row>
    <row r="118" spans="1:13" ht="15">
      <c r="A118" s="373" t="s">
        <v>53</v>
      </c>
      <c r="B118" s="308">
        <f>SUMIF($H$7:$H$90,"A45",$F$7:$F$90)</f>
        <v>14000000</v>
      </c>
      <c r="C118" s="365"/>
      <c r="D118" s="365"/>
      <c r="E118" s="365"/>
      <c r="F118" s="365"/>
      <c r="G118" s="365"/>
      <c r="H118" s="367"/>
      <c r="I118" s="367"/>
      <c r="J118" s="365"/>
      <c r="K118" s="380"/>
      <c r="M118" s="289"/>
    </row>
    <row r="119" spans="1:13" ht="15">
      <c r="A119" s="373" t="s">
        <v>52</v>
      </c>
      <c r="B119" s="308">
        <f>SUMIF($H$7:$H$94,"B150",$F$7:$F$94)</f>
        <v>3785000</v>
      </c>
      <c r="C119" s="365"/>
      <c r="D119" s="365"/>
      <c r="E119" s="365"/>
      <c r="F119" s="365"/>
      <c r="G119" s="365"/>
      <c r="H119" s="367"/>
      <c r="I119" s="367"/>
      <c r="J119" s="365"/>
      <c r="K119" s="380"/>
      <c r="M119" s="289"/>
    </row>
    <row r="120" spans="1:13" ht="15">
      <c r="A120" s="373" t="s">
        <v>9</v>
      </c>
      <c r="B120" s="308">
        <f>SUMIF(H7:H93,"VHP",G7:G93)</f>
        <v>820899000</v>
      </c>
      <c r="C120" s="365"/>
      <c r="D120" s="365"/>
      <c r="E120" s="365"/>
      <c r="F120" s="365"/>
      <c r="G120" s="365"/>
      <c r="H120" s="367"/>
      <c r="I120" s="367"/>
      <c r="J120" s="365"/>
      <c r="K120" s="380"/>
      <c r="M120" s="289"/>
    </row>
    <row r="121" spans="1:13" ht="15">
      <c r="A121" s="209" t="s">
        <v>76</v>
      </c>
      <c r="B121" s="308">
        <v>0</v>
      </c>
      <c r="C121" s="365"/>
      <c r="D121" s="365"/>
      <c r="E121" s="365"/>
      <c r="F121" s="365"/>
      <c r="G121" s="365"/>
      <c r="H121" s="367"/>
      <c r="I121" s="367"/>
      <c r="J121" s="365"/>
      <c r="K121" s="380"/>
      <c r="M121" s="289"/>
    </row>
    <row r="122" spans="1:13" ht="15">
      <c r="A122" s="374" t="s">
        <v>26</v>
      </c>
      <c r="B122" s="375">
        <f>SUM(B118:B121)</f>
        <v>838684000</v>
      </c>
      <c r="C122" s="365"/>
      <c r="D122" s="365"/>
      <c r="E122" s="365"/>
      <c r="F122" s="365"/>
      <c r="G122" s="365"/>
      <c r="H122" s="367"/>
      <c r="I122" s="367"/>
      <c r="J122" s="365"/>
      <c r="K122" s="380"/>
      <c r="M122" s="289"/>
    </row>
    <row r="123" spans="1:13" ht="15">
      <c r="A123" s="381"/>
      <c r="B123" s="382"/>
      <c r="C123" s="365"/>
      <c r="D123" s="365"/>
      <c r="E123" s="365"/>
      <c r="F123" s="365"/>
      <c r="G123" s="365"/>
      <c r="H123" s="367"/>
      <c r="I123" s="367"/>
      <c r="J123" s="367"/>
      <c r="K123" s="380"/>
      <c r="M123" s="289"/>
    </row>
    <row r="124" spans="1:13" ht="15">
      <c r="A124" s="355"/>
      <c r="B124" s="383"/>
      <c r="C124" s="365"/>
      <c r="D124" s="365"/>
      <c r="E124" s="365"/>
      <c r="F124" s="365"/>
      <c r="G124" s="365"/>
      <c r="H124" s="367"/>
      <c r="I124" s="367"/>
      <c r="J124" s="367"/>
      <c r="K124" s="380"/>
      <c r="M124" s="289"/>
    </row>
    <row r="125" spans="1:13" ht="15">
      <c r="A125" s="316"/>
      <c r="B125" s="273"/>
      <c r="C125" s="365"/>
      <c r="D125" s="365"/>
      <c r="E125" s="365"/>
      <c r="F125" s="365"/>
      <c r="G125" s="365"/>
      <c r="H125" s="367"/>
      <c r="I125" s="367"/>
      <c r="J125" s="367"/>
      <c r="K125" s="380"/>
      <c r="M125" s="289"/>
    </row>
    <row r="126" spans="1:13" ht="15">
      <c r="A126" s="384"/>
      <c r="B126" s="385"/>
      <c r="C126" s="365"/>
      <c r="D126" s="365"/>
      <c r="E126" s="365"/>
      <c r="F126" s="365"/>
      <c r="G126" s="365"/>
      <c r="H126" s="367"/>
      <c r="I126" s="367"/>
      <c r="J126" s="367"/>
      <c r="K126" s="380"/>
      <c r="M126" s="289"/>
    </row>
    <row r="127" spans="1:13" ht="15">
      <c r="A127" s="355"/>
      <c r="B127" s="383"/>
      <c r="C127" s="252"/>
      <c r="D127" s="252"/>
      <c r="E127" s="252"/>
      <c r="F127" s="252"/>
      <c r="G127" s="252"/>
      <c r="H127" s="257"/>
      <c r="I127" s="252"/>
      <c r="J127" s="252"/>
      <c r="K127" s="258"/>
      <c r="M127" s="289"/>
    </row>
    <row r="128" spans="1:13" ht="15">
      <c r="A128" s="386"/>
      <c r="B128" s="387"/>
      <c r="C128" s="387"/>
      <c r="D128" s="387"/>
      <c r="E128" s="387"/>
      <c r="F128" s="387"/>
      <c r="G128" s="387"/>
      <c r="H128" s="257"/>
      <c r="I128" s="252"/>
      <c r="J128" s="252"/>
      <c r="K128" s="258"/>
      <c r="M128" s="289"/>
    </row>
    <row r="129" spans="1:13" ht="15">
      <c r="A129" s="316"/>
      <c r="B129" s="385"/>
      <c r="C129" s="273"/>
      <c r="D129" s="273"/>
      <c r="E129" s="273"/>
      <c r="F129" s="273"/>
      <c r="G129" s="273"/>
      <c r="H129" s="273"/>
      <c r="I129" s="273"/>
      <c r="J129" s="273"/>
      <c r="K129" s="275"/>
      <c r="M129" s="289"/>
    </row>
    <row r="130" spans="1:13" ht="15">
      <c r="A130" s="316"/>
      <c r="B130" s="273"/>
      <c r="C130" s="273"/>
      <c r="D130" s="273"/>
      <c r="E130" s="273"/>
      <c r="F130" s="273"/>
      <c r="G130" s="273"/>
      <c r="H130" s="273"/>
      <c r="I130" s="273"/>
      <c r="J130" s="273"/>
      <c r="K130" s="275"/>
      <c r="M130" s="289"/>
    </row>
    <row r="131" spans="1:11" ht="15">
      <c r="A131" s="316"/>
      <c r="B131" s="273"/>
      <c r="C131" s="273"/>
      <c r="D131" s="273"/>
      <c r="E131" s="273"/>
      <c r="F131" s="273"/>
      <c r="G131" s="273"/>
      <c r="H131" s="273"/>
      <c r="I131" s="273"/>
      <c r="J131" s="273"/>
      <c r="K131" s="275"/>
    </row>
    <row r="132" spans="1:11" ht="15">
      <c r="A132" s="388" t="s">
        <v>63</v>
      </c>
      <c r="B132" s="389"/>
      <c r="C132" s="390"/>
      <c r="D132" s="390"/>
      <c r="E132" s="390"/>
      <c r="F132" s="390"/>
      <c r="G132" s="390"/>
      <c r="H132" s="391"/>
      <c r="I132" s="390"/>
      <c r="J132" s="390"/>
      <c r="K132" s="332" t="s">
        <v>63</v>
      </c>
    </row>
    <row r="134" ht="15">
      <c r="A134" s="392"/>
    </row>
    <row r="135" spans="1:2" ht="15.75">
      <c r="A135" s="393"/>
      <c r="B135" s="394"/>
    </row>
    <row r="136" ht="15.75">
      <c r="A136" s="395"/>
    </row>
    <row r="137" ht="15">
      <c r="A137" s="396"/>
    </row>
    <row r="138" ht="15.75">
      <c r="A138" s="397"/>
    </row>
    <row r="139" ht="15">
      <c r="A139" s="396"/>
    </row>
  </sheetData>
  <sheetProtection password="F66E" sheet="1"/>
  <mergeCells count="4">
    <mergeCell ref="C1:K1"/>
    <mergeCell ref="C2:K2"/>
    <mergeCell ref="C3:K3"/>
    <mergeCell ref="B92:D9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5" max="255" man="1"/>
    <brk id="9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F60" sqref="F6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23"/>
      <c r="M1" s="66"/>
    </row>
    <row r="2" spans="1:13" ht="26.25">
      <c r="A2" s="38"/>
      <c r="B2" s="1"/>
      <c r="C2" s="444" t="str">
        <f>+LINEUP!C2</f>
        <v>SUGAR LINE UP edition 23.05.2018</v>
      </c>
      <c r="D2" s="444"/>
      <c r="E2" s="444"/>
      <c r="F2" s="444"/>
      <c r="G2" s="444"/>
      <c r="H2" s="444"/>
      <c r="I2" s="444"/>
      <c r="J2" s="444"/>
      <c r="K2" s="445"/>
      <c r="L2" s="28"/>
      <c r="M2" s="66"/>
    </row>
    <row r="3" spans="1:13" ht="15">
      <c r="A3" s="38"/>
      <c r="B3" s="1"/>
      <c r="C3" s="446" t="s">
        <v>77</v>
      </c>
      <c r="D3" s="446"/>
      <c r="E3" s="446"/>
      <c r="F3" s="446"/>
      <c r="G3" s="446"/>
      <c r="H3" s="446"/>
      <c r="I3" s="446"/>
      <c r="J3" s="446"/>
      <c r="K3" s="44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2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1"/>
    </row>
    <row r="11" spans="1:11" s="61" customFormat="1" ht="15">
      <c r="A11" s="89"/>
      <c r="B11" s="295"/>
      <c r="C11" s="284"/>
      <c r="D11" s="285"/>
      <c r="E11" s="165"/>
      <c r="F11" s="286"/>
      <c r="G11" s="286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0" customFormat="1" ht="15.75" customHeight="1">
      <c r="A16" s="292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2"/>
      <c r="L16" s="288">
        <f>DAYS360(C16,D16)</f>
        <v>0</v>
      </c>
      <c r="M16" s="289"/>
    </row>
    <row r="17" spans="1:13" s="33" customFormat="1" ht="13.5" customHeight="1">
      <c r="A17" s="176"/>
      <c r="B17" s="295"/>
      <c r="C17" s="284"/>
      <c r="D17" s="285"/>
      <c r="E17" s="285"/>
      <c r="F17" s="286"/>
      <c r="G17" s="286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76" t="s">
        <v>139</v>
      </c>
      <c r="B48" s="295"/>
      <c r="C48" s="284">
        <v>43203</v>
      </c>
      <c r="D48" s="165">
        <v>43244</v>
      </c>
      <c r="E48" s="165">
        <v>43246</v>
      </c>
      <c r="F48" s="286">
        <v>3785000</v>
      </c>
      <c r="G48" s="293"/>
      <c r="H48" s="57" t="s">
        <v>140</v>
      </c>
      <c r="I48" s="57" t="s">
        <v>141</v>
      </c>
      <c r="J48" s="57" t="s">
        <v>66</v>
      </c>
      <c r="K48" s="67"/>
      <c r="L48" s="128"/>
      <c r="M48" s="128"/>
    </row>
    <row r="49" spans="1:13" s="61" customFormat="1" ht="15">
      <c r="A49" s="176" t="s">
        <v>154</v>
      </c>
      <c r="B49" s="295"/>
      <c r="C49" s="284">
        <v>43255</v>
      </c>
      <c r="D49" s="165">
        <v>43255</v>
      </c>
      <c r="E49" s="165">
        <v>43263</v>
      </c>
      <c r="F49" s="286">
        <v>14000000</v>
      </c>
      <c r="G49" s="293"/>
      <c r="H49" s="57" t="s">
        <v>155</v>
      </c>
      <c r="I49" s="57" t="s">
        <v>11</v>
      </c>
      <c r="J49" s="57" t="s">
        <v>156</v>
      </c>
      <c r="K49" s="67"/>
      <c r="L49" s="128"/>
      <c r="M49" s="128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 customHeight="1">
      <c r="A54" s="188"/>
      <c r="B54" s="189"/>
      <c r="C54" s="183" t="s">
        <v>81</v>
      </c>
      <c r="D54" s="280"/>
      <c r="E54" s="280"/>
      <c r="F54" s="280"/>
      <c r="G54" s="185"/>
      <c r="H54" s="186"/>
      <c r="I54" s="183"/>
      <c r="J54" s="280"/>
      <c r="K54" s="283"/>
      <c r="L54" s="288"/>
      <c r="M54" s="289"/>
    </row>
    <row r="55" spans="1:13" s="418" customFormat="1" ht="15" customHeight="1">
      <c r="A55" s="89"/>
      <c r="B55" s="249"/>
      <c r="C55" s="296"/>
      <c r="D55" s="285"/>
      <c r="E55" s="285"/>
      <c r="F55" s="308"/>
      <c r="H55" s="14"/>
      <c r="I55" s="307"/>
      <c r="J55" s="57"/>
      <c r="K55" s="313"/>
      <c r="L55" s="288"/>
      <c r="M55" s="289"/>
    </row>
    <row r="56" spans="1:13" s="61" customFormat="1" ht="15">
      <c r="A56" s="188"/>
      <c r="B56" s="189"/>
      <c r="C56" s="183" t="s">
        <v>23</v>
      </c>
      <c r="D56" s="184"/>
      <c r="E56" s="184"/>
      <c r="F56" s="184"/>
      <c r="G56" s="185"/>
      <c r="H56" s="186"/>
      <c r="I56" s="183"/>
      <c r="J56" s="184"/>
      <c r="K56" s="190"/>
      <c r="L56" s="87"/>
      <c r="M56" s="87"/>
    </row>
    <row r="57" spans="1:13" s="61" customFormat="1" ht="15" customHeight="1">
      <c r="A57" s="157" t="s">
        <v>64</v>
      </c>
      <c r="B57" s="246"/>
      <c r="C57" s="156"/>
      <c r="D57" s="165"/>
      <c r="E57" s="165"/>
      <c r="F57" s="98"/>
      <c r="G57" s="98"/>
      <c r="H57" s="14"/>
      <c r="I57" s="100"/>
      <c r="J57" s="307"/>
      <c r="K57" s="313"/>
      <c r="L57" s="288"/>
      <c r="M57" s="289"/>
    </row>
    <row r="58" spans="1:13" s="61" customFormat="1" ht="15">
      <c r="A58" s="89"/>
      <c r="B58" s="243"/>
      <c r="C58" s="156"/>
      <c r="D58" s="165"/>
      <c r="E58" s="165"/>
      <c r="F58" s="98"/>
      <c r="G58" s="98"/>
      <c r="H58" s="14"/>
      <c r="I58" s="100"/>
      <c r="J58" s="8"/>
      <c r="K58" s="67"/>
      <c r="L58" s="128"/>
      <c r="M58" s="128"/>
    </row>
    <row r="59" spans="1:13" s="61" customFormat="1" ht="15">
      <c r="A59" s="89"/>
      <c r="B59" s="128"/>
      <c r="C59" s="194" t="s">
        <v>10</v>
      </c>
      <c r="D59" s="195"/>
      <c r="E59" s="196"/>
      <c r="F59" s="197">
        <f>SUM(F44:F57)</f>
        <v>17785000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3"/>
      <c r="L60" s="73"/>
      <c r="M60" s="73"/>
    </row>
    <row r="61" spans="1:11" ht="15">
      <c r="A61" s="89"/>
      <c r="B61" s="221"/>
      <c r="C61" s="221"/>
      <c r="D61" s="221"/>
      <c r="E61" s="221"/>
      <c r="F61" s="221"/>
      <c r="G61" s="221"/>
      <c r="H61" s="14"/>
      <c r="I61" s="14"/>
      <c r="J61" s="8"/>
      <c r="K61" s="113"/>
    </row>
    <row r="62" spans="1:11" ht="15">
      <c r="A62" s="89"/>
      <c r="B62" s="54"/>
      <c r="C62" s="55"/>
      <c r="D62" s="10"/>
      <c r="E62" s="10"/>
      <c r="F62" s="12"/>
      <c r="G62" s="221"/>
      <c r="H62" s="14"/>
      <c r="I62" s="14"/>
      <c r="J62" s="8"/>
      <c r="K62" s="114"/>
    </row>
    <row r="63" spans="1:11" ht="15">
      <c r="A63" s="89"/>
      <c r="B63" s="198" t="s">
        <v>24</v>
      </c>
      <c r="C63" s="199" t="s">
        <v>10</v>
      </c>
      <c r="D63" s="200"/>
      <c r="E63" s="200"/>
      <c r="F63" s="197">
        <f>F12+F24+F40+F59+F30+F18</f>
        <v>17785000</v>
      </c>
      <c r="G63" s="221"/>
      <c r="H63" s="14"/>
      <c r="I63" s="14"/>
      <c r="J63" s="8"/>
      <c r="K63" s="114"/>
    </row>
    <row r="64" spans="1:11" ht="15">
      <c r="A64" s="62"/>
      <c r="B64" s="221"/>
      <c r="C64" s="15"/>
      <c r="D64" s="15"/>
      <c r="E64" s="15"/>
      <c r="F64" s="221"/>
      <c r="G64" s="52"/>
      <c r="H64" s="14"/>
      <c r="I64" s="14"/>
      <c r="J64" s="15"/>
      <c r="K64" s="114"/>
    </row>
    <row r="65" spans="1:11" ht="15">
      <c r="A65" s="116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30"/>
      <c r="B66" s="231"/>
      <c r="C66" s="232"/>
      <c r="D66" s="232"/>
      <c r="E66" s="232"/>
      <c r="F66" s="224" t="str">
        <f>+C1</f>
        <v>Williams Brazil</v>
      </c>
      <c r="G66" s="224"/>
      <c r="H66" s="233"/>
      <c r="I66" s="233"/>
      <c r="J66" s="233"/>
      <c r="K66" s="169"/>
    </row>
    <row r="67" spans="1:11" ht="25.5">
      <c r="A67" s="43"/>
      <c r="B67" s="19"/>
      <c r="C67" s="21"/>
      <c r="D67" s="21"/>
      <c r="E67" s="21"/>
      <c r="F67" s="22" t="str">
        <f>+C2</f>
        <v>SUGAR LINE UP edition 23.05.2018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48" t="s">
        <v>25</v>
      </c>
      <c r="B70" s="449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209" t="s">
        <v>45</v>
      </c>
      <c r="B71" s="98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209" t="s">
        <v>55</v>
      </c>
      <c r="B72" s="98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46</v>
      </c>
      <c r="B73" s="98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48</v>
      </c>
      <c r="B74" s="98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12</v>
      </c>
      <c r="B75" s="98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209" t="s">
        <v>41</v>
      </c>
      <c r="B76" s="98">
        <f>F59</f>
        <v>17785000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18" t="s">
        <v>26</v>
      </c>
      <c r="B77" s="207">
        <f>SUM(B71:B76)</f>
        <v>17785000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8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48" t="s">
        <v>40</v>
      </c>
      <c r="B84" s="449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53</v>
      </c>
      <c r="B85" s="98">
        <f>SUMIF($H$12:$H$60,"A45",$F$12:$F$60)</f>
        <v>14000000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09" t="s">
        <v>52</v>
      </c>
      <c r="B86" s="98">
        <f>SUMIF($H$12:$H$60,"B150",$F$12:$G$60)</f>
        <v>3785000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209" t="s">
        <v>76</v>
      </c>
      <c r="B87" s="98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18" t="s">
        <v>26</v>
      </c>
      <c r="B88" s="207">
        <f>SUM(B85:B87)</f>
        <v>17785000</v>
      </c>
      <c r="C88" s="17"/>
      <c r="D88" s="17"/>
      <c r="E88" s="17"/>
      <c r="F88" s="17"/>
      <c r="G88" s="17"/>
      <c r="H88" s="20"/>
      <c r="I88" s="20"/>
      <c r="J88" s="17"/>
      <c r="K88" s="115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5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7"/>
      <c r="D91" s="17"/>
      <c r="E91" s="17"/>
      <c r="F91" s="17"/>
      <c r="G91" s="17"/>
      <c r="H91" s="20"/>
      <c r="I91" s="20"/>
      <c r="J91" s="20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9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40"/>
      <c r="B95" s="128"/>
      <c r="C95" s="128"/>
      <c r="D95" s="128"/>
      <c r="E95" s="128"/>
      <c r="F95" s="128"/>
      <c r="G95" s="128"/>
      <c r="H95" s="128"/>
      <c r="I95" s="128"/>
      <c r="J95" s="128"/>
      <c r="K95" s="129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workbookViewId="0" topLeftCell="A1">
      <selection activeCell="C51" sqref="C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8"/>
      <c r="B2" s="1"/>
      <c r="C2" s="444" t="str">
        <f>+LINEUP!C2</f>
        <v>SUGAR LINE UP edition 23.05.2018</v>
      </c>
      <c r="D2" s="444"/>
      <c r="E2" s="444"/>
      <c r="F2" s="444"/>
      <c r="G2" s="444"/>
      <c r="H2" s="444"/>
      <c r="I2" s="444"/>
      <c r="J2" s="444"/>
      <c r="K2" s="445"/>
    </row>
    <row r="3" spans="1:11" ht="15">
      <c r="A3" s="38"/>
      <c r="B3" s="1"/>
      <c r="C3" s="446" t="s">
        <v>77</v>
      </c>
      <c r="D3" s="446"/>
      <c r="E3" s="446"/>
      <c r="F3" s="446"/>
      <c r="G3" s="446"/>
      <c r="H3" s="446"/>
      <c r="I3" s="446"/>
      <c r="J3" s="446"/>
      <c r="K3" s="44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12"/>
      <c r="K5" s="51"/>
    </row>
    <row r="6" spans="1:11" ht="15">
      <c r="A6" s="261" t="s">
        <v>0</v>
      </c>
      <c r="B6" s="262"/>
      <c r="C6" s="263" t="s">
        <v>1</v>
      </c>
      <c r="D6" s="263" t="s">
        <v>2</v>
      </c>
      <c r="E6" s="263" t="s">
        <v>3</v>
      </c>
      <c r="F6" s="128"/>
      <c r="G6" s="263" t="s">
        <v>5</v>
      </c>
      <c r="H6" s="263" t="s">
        <v>6</v>
      </c>
      <c r="I6" s="263" t="s">
        <v>7</v>
      </c>
      <c r="J6" s="263" t="s">
        <v>8</v>
      </c>
      <c r="K6" s="264"/>
    </row>
    <row r="7" spans="1:13" s="250" customFormat="1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269"/>
      <c r="M7" s="249"/>
    </row>
    <row r="8" spans="1:13" s="250" customFormat="1" ht="13.5" customHeight="1">
      <c r="A8" s="270"/>
      <c r="B8" s="271" t="s">
        <v>45</v>
      </c>
      <c r="C8" s="272"/>
      <c r="D8" s="399"/>
      <c r="E8" s="399"/>
      <c r="F8" s="399"/>
      <c r="G8" s="399"/>
      <c r="H8" s="274"/>
      <c r="I8" s="274"/>
      <c r="J8" s="399"/>
      <c r="K8" s="400"/>
      <c r="L8" s="269"/>
      <c r="M8" s="276"/>
    </row>
    <row r="9" spans="1:14" s="250" customFormat="1" ht="13.5" customHeight="1">
      <c r="A9" s="277"/>
      <c r="B9" s="278"/>
      <c r="C9" s="279" t="s">
        <v>74</v>
      </c>
      <c r="D9" s="280"/>
      <c r="E9" s="280"/>
      <c r="F9" s="280"/>
      <c r="G9" s="281" t="s">
        <v>57</v>
      </c>
      <c r="H9" s="186"/>
      <c r="I9" s="279"/>
      <c r="J9" s="280"/>
      <c r="K9" s="283" t="s">
        <v>44</v>
      </c>
      <c r="L9" s="269"/>
      <c r="M9" s="276"/>
      <c r="N9" s="269"/>
    </row>
    <row r="10" spans="1:12" s="418" customFormat="1" ht="15">
      <c r="A10" s="292" t="s">
        <v>64</v>
      </c>
      <c r="B10" s="295"/>
      <c r="C10" s="284"/>
      <c r="D10" s="165"/>
      <c r="E10" s="165"/>
      <c r="F10" s="424"/>
      <c r="G10" s="286"/>
      <c r="H10" s="57"/>
      <c r="I10" s="57"/>
      <c r="J10" s="57"/>
      <c r="K10" s="287"/>
      <c r="L10" s="288"/>
    </row>
    <row r="11" spans="1:13" s="250" customFormat="1" ht="15">
      <c r="A11" s="277"/>
      <c r="B11" s="290"/>
      <c r="C11" s="279" t="s">
        <v>59</v>
      </c>
      <c r="D11" s="280"/>
      <c r="E11" s="280"/>
      <c r="F11" s="280"/>
      <c r="G11" s="281" t="s">
        <v>57</v>
      </c>
      <c r="H11" s="291"/>
      <c r="I11" s="279"/>
      <c r="J11" s="280"/>
      <c r="K11" s="283"/>
      <c r="L11" s="269"/>
      <c r="M11" s="289"/>
    </row>
    <row r="12" spans="1:13" s="250" customFormat="1" ht="15.75" customHeight="1">
      <c r="A12" s="292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00"/>
      <c r="L12" s="288">
        <f>DAYS360('Partial Recap'!C13,'Partial Recap'!D13)</f>
        <v>0</v>
      </c>
      <c r="M12" s="289"/>
    </row>
    <row r="13" spans="1:13" s="250" customFormat="1" ht="13.5" customHeight="1">
      <c r="A13" s="297"/>
      <c r="B13" s="399"/>
      <c r="C13" s="401" t="s">
        <v>10</v>
      </c>
      <c r="D13" s="402"/>
      <c r="E13" s="402"/>
      <c r="F13" s="300" t="e">
        <f>SUM(#REF!)</f>
        <v>#REF!</v>
      </c>
      <c r="G13" s="301">
        <f>SUM(G9:G11)</f>
        <v>0</v>
      </c>
      <c r="H13" s="399"/>
      <c r="I13" s="399"/>
      <c r="J13" s="399"/>
      <c r="K13" s="400"/>
      <c r="L13" s="269"/>
      <c r="M13" s="276"/>
    </row>
    <row r="14" spans="1:13" s="250" customFormat="1" ht="13.5" customHeight="1">
      <c r="A14" s="270"/>
      <c r="B14" s="302"/>
      <c r="C14" s="303"/>
      <c r="D14" s="304"/>
      <c r="E14" s="304"/>
      <c r="F14" s="305"/>
      <c r="G14" s="306"/>
      <c r="H14" s="307"/>
      <c r="I14" s="307"/>
      <c r="J14" s="307"/>
      <c r="K14" s="400"/>
      <c r="L14" s="288"/>
      <c r="M14" s="276"/>
    </row>
    <row r="15" spans="1:13" s="250" customFormat="1" ht="13.5" customHeight="1">
      <c r="A15" s="270"/>
      <c r="B15" s="271" t="s">
        <v>55</v>
      </c>
      <c r="C15" s="272"/>
      <c r="D15" s="399"/>
      <c r="E15" s="399"/>
      <c r="F15" s="399"/>
      <c r="G15" s="399"/>
      <c r="H15" s="274"/>
      <c r="I15" s="274"/>
      <c r="J15" s="399"/>
      <c r="K15" s="400"/>
      <c r="L15" s="288"/>
      <c r="M15" s="276"/>
    </row>
    <row r="16" spans="1:13" s="250" customFormat="1" ht="13.5" customHeight="1">
      <c r="A16" s="277"/>
      <c r="B16" s="278"/>
      <c r="C16" s="279" t="s">
        <v>50</v>
      </c>
      <c r="D16" s="280"/>
      <c r="E16" s="280"/>
      <c r="F16" s="280"/>
      <c r="G16" s="281" t="s">
        <v>57</v>
      </c>
      <c r="H16" s="291"/>
      <c r="I16" s="279"/>
      <c r="J16" s="280"/>
      <c r="K16" s="283"/>
      <c r="L16" s="269"/>
      <c r="M16" s="276"/>
    </row>
    <row r="17" spans="1:13" s="250" customFormat="1" ht="15.75" customHeight="1">
      <c r="A17" s="292" t="s">
        <v>64</v>
      </c>
      <c r="B17" s="295"/>
      <c r="C17" s="284"/>
      <c r="D17" s="285"/>
      <c r="E17" s="285"/>
      <c r="F17" s="286"/>
      <c r="G17" s="286"/>
      <c r="H17" s="57"/>
      <c r="I17" s="57"/>
      <c r="J17" s="57"/>
      <c r="K17" s="400"/>
      <c r="L17" s="288"/>
      <c r="M17" s="289"/>
    </row>
    <row r="18" spans="1:13" s="250" customFormat="1" ht="13.5" customHeight="1">
      <c r="A18" s="297"/>
      <c r="B18" s="399"/>
      <c r="C18" s="401" t="s">
        <v>10</v>
      </c>
      <c r="D18" s="402"/>
      <c r="E18" s="402"/>
      <c r="F18" s="300">
        <f>SUM(F17:F17)</f>
        <v>0</v>
      </c>
      <c r="G18" s="301">
        <v>0</v>
      </c>
      <c r="H18" s="399"/>
      <c r="I18" s="399"/>
      <c r="J18" s="399"/>
      <c r="K18" s="400"/>
      <c r="L18" s="269"/>
      <c r="M18" s="276"/>
    </row>
    <row r="19" spans="1:13" s="250" customFormat="1" ht="13.5" customHeight="1">
      <c r="A19" s="297"/>
      <c r="B19" s="399"/>
      <c r="C19" s="309"/>
      <c r="D19" s="310"/>
      <c r="E19" s="310"/>
      <c r="F19" s="311"/>
      <c r="G19" s="311"/>
      <c r="H19" s="399"/>
      <c r="I19" s="399"/>
      <c r="J19" s="399"/>
      <c r="K19" s="400"/>
      <c r="L19" s="269"/>
      <c r="M19" s="276"/>
    </row>
    <row r="20" spans="1:13" s="293" customFormat="1" ht="13.5" customHeight="1">
      <c r="A20" s="270"/>
      <c r="B20" s="271" t="s">
        <v>46</v>
      </c>
      <c r="C20" s="272"/>
      <c r="D20" s="249"/>
      <c r="E20" s="249"/>
      <c r="F20" s="249"/>
      <c r="G20" s="249"/>
      <c r="H20" s="274"/>
      <c r="I20" s="274"/>
      <c r="J20" s="399"/>
      <c r="K20" s="400"/>
      <c r="L20" s="312"/>
      <c r="M20" s="294"/>
    </row>
    <row r="21" spans="1:13" s="293" customFormat="1" ht="13.5" customHeight="1">
      <c r="A21" s="277"/>
      <c r="B21" s="278"/>
      <c r="C21" s="279" t="s">
        <v>74</v>
      </c>
      <c r="D21" s="280"/>
      <c r="E21" s="280"/>
      <c r="F21" s="280"/>
      <c r="G21" s="281" t="s">
        <v>57</v>
      </c>
      <c r="H21" s="291"/>
      <c r="I21" s="279"/>
      <c r="J21" s="280"/>
      <c r="K21" s="283"/>
      <c r="L21" s="312"/>
      <c r="M21" s="294"/>
    </row>
    <row r="22" spans="1:12" s="418" customFormat="1" ht="15">
      <c r="A22" s="176" t="s">
        <v>159</v>
      </c>
      <c r="B22" s="295"/>
      <c r="C22" s="284">
        <v>43253</v>
      </c>
      <c r="D22" s="165">
        <v>43253</v>
      </c>
      <c r="E22" s="165">
        <v>43255</v>
      </c>
      <c r="F22" s="430"/>
      <c r="G22" s="286" t="s">
        <v>84</v>
      </c>
      <c r="H22" s="57" t="s">
        <v>9</v>
      </c>
      <c r="I22" s="57" t="s">
        <v>160</v>
      </c>
      <c r="J22" s="57" t="s">
        <v>84</v>
      </c>
      <c r="K22" s="287"/>
      <c r="L22" s="288"/>
    </row>
    <row r="23" spans="1:13" s="250" customFormat="1" ht="14.25" customHeight="1">
      <c r="A23" s="277"/>
      <c r="B23" s="290"/>
      <c r="C23" s="279" t="s">
        <v>50</v>
      </c>
      <c r="D23" s="280"/>
      <c r="E23" s="280"/>
      <c r="F23" s="280"/>
      <c r="G23" s="281" t="s">
        <v>57</v>
      </c>
      <c r="H23" s="291"/>
      <c r="I23" s="279"/>
      <c r="J23" s="280"/>
      <c r="K23" s="283"/>
      <c r="L23" s="312"/>
      <c r="M23" s="276"/>
    </row>
    <row r="24" spans="1:13" s="250" customFormat="1" ht="15">
      <c r="A24" s="292" t="s">
        <v>64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313"/>
      <c r="L24" s="312"/>
      <c r="M24" s="276"/>
    </row>
    <row r="25" spans="1:13" s="250" customFormat="1" ht="15">
      <c r="A25" s="297"/>
      <c r="B25" s="399"/>
      <c r="C25" s="401" t="s">
        <v>10</v>
      </c>
      <c r="D25" s="402"/>
      <c r="E25" s="402"/>
      <c r="F25" s="300">
        <f>SUM(F21:F23)</f>
        <v>0</v>
      </c>
      <c r="G25" s="301">
        <f>SUM(G22:G24)</f>
        <v>0</v>
      </c>
      <c r="H25" s="399"/>
      <c r="I25" s="399"/>
      <c r="J25" s="399"/>
      <c r="K25" s="400"/>
      <c r="L25" s="269"/>
      <c r="M25" s="276"/>
    </row>
    <row r="26" spans="1:13" s="250" customFormat="1" ht="15">
      <c r="A26" s="297"/>
      <c r="B26" s="399"/>
      <c r="C26" s="309"/>
      <c r="D26" s="310"/>
      <c r="E26" s="310"/>
      <c r="F26" s="311"/>
      <c r="G26" s="311"/>
      <c r="H26" s="399"/>
      <c r="I26" s="399"/>
      <c r="J26" s="399"/>
      <c r="K26" s="400"/>
      <c r="L26" s="269"/>
      <c r="M26" s="276"/>
    </row>
    <row r="27" spans="1:13" s="250" customFormat="1" ht="15">
      <c r="A27" s="316"/>
      <c r="B27" s="271" t="s">
        <v>48</v>
      </c>
      <c r="C27" s="272"/>
      <c r="D27" s="399"/>
      <c r="E27" s="249"/>
      <c r="F27" s="317"/>
      <c r="G27" s="317"/>
      <c r="H27" s="274"/>
      <c r="I27" s="274"/>
      <c r="J27" s="274"/>
      <c r="K27" s="318"/>
      <c r="L27" s="269"/>
      <c r="M27" s="276"/>
    </row>
    <row r="28" spans="1:13" s="250" customFormat="1" ht="15">
      <c r="A28" s="277"/>
      <c r="B28" s="278"/>
      <c r="C28" s="279" t="s">
        <v>50</v>
      </c>
      <c r="D28" s="280"/>
      <c r="E28" s="280"/>
      <c r="F28" s="280"/>
      <c r="G28" s="281" t="s">
        <v>57</v>
      </c>
      <c r="H28" s="281"/>
      <c r="I28" s="279"/>
      <c r="J28" s="280"/>
      <c r="K28" s="283"/>
      <c r="L28" s="288"/>
      <c r="M28" s="289"/>
    </row>
    <row r="29" spans="1:13" s="250" customFormat="1" ht="15">
      <c r="A29" s="292" t="s">
        <v>64</v>
      </c>
      <c r="B29" s="319"/>
      <c r="C29" s="320"/>
      <c r="D29" s="321"/>
      <c r="E29" s="322"/>
      <c r="F29" s="323"/>
      <c r="G29" s="324"/>
      <c r="H29" s="325"/>
      <c r="I29" s="325"/>
      <c r="J29" s="325"/>
      <c r="K29" s="313"/>
      <c r="L29" s="288"/>
      <c r="M29" s="289"/>
    </row>
    <row r="30" spans="1:13" s="250" customFormat="1" ht="15">
      <c r="A30" s="292"/>
      <c r="B30" s="319"/>
      <c r="C30" s="320"/>
      <c r="D30" s="321"/>
      <c r="E30" s="322"/>
      <c r="F30" s="323"/>
      <c r="G30" s="324"/>
      <c r="H30" s="325"/>
      <c r="I30" s="325"/>
      <c r="J30" s="325"/>
      <c r="K30" s="313"/>
      <c r="L30" s="288"/>
      <c r="M30" s="289"/>
    </row>
    <row r="31" spans="1:13" s="250" customFormat="1" ht="15">
      <c r="A31" s="326"/>
      <c r="B31" s="302"/>
      <c r="C31" s="401" t="s">
        <v>10</v>
      </c>
      <c r="D31" s="402"/>
      <c r="E31" s="402"/>
      <c r="F31" s="300">
        <f>SUM(F29)</f>
        <v>0</v>
      </c>
      <c r="G31" s="301">
        <v>0</v>
      </c>
      <c r="H31" s="302"/>
      <c r="I31" s="302"/>
      <c r="J31" s="302"/>
      <c r="K31" s="400"/>
      <c r="L31" s="288"/>
      <c r="M31" s="289"/>
    </row>
    <row r="32" spans="1:13" s="250" customFormat="1" ht="15">
      <c r="A32" s="327" t="s">
        <v>16</v>
      </c>
      <c r="B32" s="328"/>
      <c r="C32" s="329"/>
      <c r="D32" s="329"/>
      <c r="E32" s="329"/>
      <c r="F32" s="328"/>
      <c r="G32" s="330"/>
      <c r="H32" s="331"/>
      <c r="I32" s="331"/>
      <c r="J32" s="329"/>
      <c r="K32" s="332" t="s">
        <v>16</v>
      </c>
      <c r="L32" s="288"/>
      <c r="M32" s="289"/>
    </row>
    <row r="33" spans="1:13" s="250" customFormat="1" ht="15">
      <c r="A33" s="333"/>
      <c r="B33" s="266"/>
      <c r="C33" s="334"/>
      <c r="D33" s="334"/>
      <c r="E33" s="335" t="s">
        <v>158</v>
      </c>
      <c r="F33" s="266"/>
      <c r="G33" s="336"/>
      <c r="H33" s="337"/>
      <c r="I33" s="337"/>
      <c r="J33" s="334"/>
      <c r="K33" s="338"/>
      <c r="L33" s="288"/>
      <c r="M33" s="289"/>
    </row>
    <row r="34" spans="1:13" s="293" customFormat="1" ht="15">
      <c r="A34" s="339"/>
      <c r="B34" s="271" t="s">
        <v>12</v>
      </c>
      <c r="C34" s="272"/>
      <c r="D34" s="310"/>
      <c r="E34" s="310"/>
      <c r="F34" s="311"/>
      <c r="G34" s="340"/>
      <c r="H34" s="341"/>
      <c r="I34" s="341"/>
      <c r="J34" s="341"/>
      <c r="K34" s="400"/>
      <c r="L34" s="288"/>
      <c r="M34" s="342"/>
    </row>
    <row r="35" spans="1:13" s="293" customFormat="1" ht="15">
      <c r="A35" s="277"/>
      <c r="B35" s="278"/>
      <c r="C35" s="279" t="s">
        <v>13</v>
      </c>
      <c r="D35" s="280"/>
      <c r="E35" s="280"/>
      <c r="F35" s="280"/>
      <c r="G35" s="281" t="s">
        <v>57</v>
      </c>
      <c r="H35" s="282"/>
      <c r="I35" s="279"/>
      <c r="J35" s="280"/>
      <c r="K35" s="283"/>
      <c r="L35" s="343"/>
      <c r="M35" s="342"/>
    </row>
    <row r="36" spans="1:13" s="293" customFormat="1" ht="15.75" customHeight="1">
      <c r="A36" s="176" t="s">
        <v>143</v>
      </c>
      <c r="B36" s="295"/>
      <c r="C36" s="284">
        <v>43239</v>
      </c>
      <c r="D36" s="165">
        <v>43244</v>
      </c>
      <c r="E36" s="165">
        <v>43245</v>
      </c>
      <c r="F36" s="430"/>
      <c r="G36" s="286">
        <v>41300000</v>
      </c>
      <c r="H36" s="57" t="s">
        <v>9</v>
      </c>
      <c r="I36" s="57" t="s">
        <v>161</v>
      </c>
      <c r="J36" s="57" t="s">
        <v>66</v>
      </c>
      <c r="K36" s="423"/>
      <c r="L36" s="312"/>
      <c r="M36" s="342"/>
    </row>
    <row r="37" spans="1:13" s="293" customFormat="1" ht="15.75" customHeight="1">
      <c r="A37" s="176" t="s">
        <v>145</v>
      </c>
      <c r="B37" s="295"/>
      <c r="C37" s="284">
        <v>43242</v>
      </c>
      <c r="D37" s="165">
        <v>43245</v>
      </c>
      <c r="E37" s="165">
        <v>43246</v>
      </c>
      <c r="F37" s="430"/>
      <c r="G37" s="286">
        <v>20000000</v>
      </c>
      <c r="H37" s="57" t="s">
        <v>9</v>
      </c>
      <c r="I37" s="57" t="s">
        <v>11</v>
      </c>
      <c r="J37" s="57" t="s">
        <v>78</v>
      </c>
      <c r="K37" s="429"/>
      <c r="L37" s="312"/>
      <c r="M37" s="342"/>
    </row>
    <row r="38" spans="1:13" s="293" customFormat="1" ht="15.75" customHeight="1">
      <c r="A38" s="176" t="s">
        <v>144</v>
      </c>
      <c r="B38" s="295"/>
      <c r="C38" s="284">
        <v>43244</v>
      </c>
      <c r="D38" s="165">
        <v>43248</v>
      </c>
      <c r="E38" s="165">
        <v>43249</v>
      </c>
      <c r="F38" s="430"/>
      <c r="G38" s="286">
        <v>49500000</v>
      </c>
      <c r="H38" s="57" t="s">
        <v>9</v>
      </c>
      <c r="I38" s="57" t="s">
        <v>121</v>
      </c>
      <c r="J38" s="57" t="s">
        <v>66</v>
      </c>
      <c r="K38" s="429"/>
      <c r="L38" s="312"/>
      <c r="M38" s="342"/>
    </row>
    <row r="39" spans="1:13" s="293" customFormat="1" ht="15.75" customHeight="1">
      <c r="A39" s="176" t="s">
        <v>146</v>
      </c>
      <c r="B39" s="295"/>
      <c r="C39" s="284">
        <v>43256</v>
      </c>
      <c r="D39" s="165">
        <v>43256</v>
      </c>
      <c r="E39" s="165">
        <v>43257</v>
      </c>
      <c r="F39" s="430"/>
      <c r="G39" s="286">
        <v>32500000</v>
      </c>
      <c r="H39" s="57" t="s">
        <v>9</v>
      </c>
      <c r="I39" s="57" t="s">
        <v>11</v>
      </c>
      <c r="J39" s="57" t="s">
        <v>66</v>
      </c>
      <c r="K39" s="429"/>
      <c r="L39" s="312"/>
      <c r="M39" s="342"/>
    </row>
    <row r="40" spans="1:13" s="250" customFormat="1" ht="15">
      <c r="A40" s="277"/>
      <c r="B40" s="290"/>
      <c r="C40" s="279" t="s">
        <v>43</v>
      </c>
      <c r="D40" s="344"/>
      <c r="E40" s="280"/>
      <c r="F40" s="280"/>
      <c r="G40" s="281" t="s">
        <v>57</v>
      </c>
      <c r="H40" s="282"/>
      <c r="I40" s="279"/>
      <c r="J40" s="280"/>
      <c r="K40" s="283"/>
      <c r="L40" s="288"/>
      <c r="M40" s="289"/>
    </row>
    <row r="41" spans="1:13" s="293" customFormat="1" ht="15.75" customHeight="1">
      <c r="A41" s="176" t="s">
        <v>150</v>
      </c>
      <c r="B41" s="295"/>
      <c r="C41" s="162">
        <v>43235</v>
      </c>
      <c r="D41" s="165">
        <v>43239</v>
      </c>
      <c r="E41" s="165">
        <v>43243</v>
      </c>
      <c r="F41" s="430"/>
      <c r="G41" s="286">
        <v>74405000</v>
      </c>
      <c r="H41" s="57" t="s">
        <v>9</v>
      </c>
      <c r="I41" s="57" t="s">
        <v>11</v>
      </c>
      <c r="J41" s="57" t="s">
        <v>67</v>
      </c>
      <c r="K41" s="431"/>
      <c r="L41" s="312"/>
      <c r="M41" s="342"/>
    </row>
    <row r="42" spans="1:12" s="293" customFormat="1" ht="15">
      <c r="A42" s="176" t="s">
        <v>151</v>
      </c>
      <c r="B42" s="295"/>
      <c r="C42" s="162">
        <v>43235</v>
      </c>
      <c r="D42" s="165">
        <v>43240</v>
      </c>
      <c r="E42" s="165">
        <v>43243</v>
      </c>
      <c r="F42" s="430"/>
      <c r="G42" s="286">
        <v>33750000</v>
      </c>
      <c r="H42" s="57" t="s">
        <v>9</v>
      </c>
      <c r="I42" s="57" t="s">
        <v>11</v>
      </c>
      <c r="J42" s="57" t="s">
        <v>67</v>
      </c>
      <c r="K42" s="420"/>
      <c r="L42" s="312"/>
    </row>
    <row r="43" spans="1:12" s="293" customFormat="1" ht="15">
      <c r="A43" s="176" t="s">
        <v>136</v>
      </c>
      <c r="B43" s="295"/>
      <c r="C43" s="162">
        <v>43236</v>
      </c>
      <c r="D43" s="165">
        <v>43243</v>
      </c>
      <c r="E43" s="165">
        <v>43243</v>
      </c>
      <c r="F43" s="430"/>
      <c r="G43" s="286">
        <v>13969000</v>
      </c>
      <c r="H43" s="57" t="s">
        <v>9</v>
      </c>
      <c r="I43" s="57" t="s">
        <v>11</v>
      </c>
      <c r="J43" s="57" t="s">
        <v>67</v>
      </c>
      <c r="K43" s="420"/>
      <c r="L43" s="312"/>
    </row>
    <row r="44" spans="1:12" s="293" customFormat="1" ht="15">
      <c r="A44" s="176" t="s">
        <v>128</v>
      </c>
      <c r="B44" s="295"/>
      <c r="C44" s="284">
        <v>43242</v>
      </c>
      <c r="D44" s="165">
        <v>43243</v>
      </c>
      <c r="E44" s="165">
        <v>43244</v>
      </c>
      <c r="F44" s="430"/>
      <c r="G44" s="286">
        <v>27200000</v>
      </c>
      <c r="H44" s="57" t="s">
        <v>9</v>
      </c>
      <c r="I44" s="57" t="s">
        <v>11</v>
      </c>
      <c r="J44" s="57" t="s">
        <v>67</v>
      </c>
      <c r="K44" s="420"/>
      <c r="L44" s="312"/>
    </row>
    <row r="45" spans="1:12" s="293" customFormat="1" ht="15">
      <c r="A45" s="176" t="s">
        <v>163</v>
      </c>
      <c r="B45" s="295"/>
      <c r="C45" s="284">
        <v>43244</v>
      </c>
      <c r="D45" s="165">
        <v>43245</v>
      </c>
      <c r="E45" s="165">
        <v>43246</v>
      </c>
      <c r="F45" s="430"/>
      <c r="G45" s="286">
        <v>34000000</v>
      </c>
      <c r="H45" s="57" t="s">
        <v>9</v>
      </c>
      <c r="I45" s="57" t="s">
        <v>11</v>
      </c>
      <c r="J45" s="57" t="s">
        <v>78</v>
      </c>
      <c r="K45" s="420"/>
      <c r="L45" s="312"/>
    </row>
    <row r="46" spans="1:12" s="293" customFormat="1" ht="15">
      <c r="A46" s="176" t="s">
        <v>164</v>
      </c>
      <c r="B46" s="295"/>
      <c r="C46" s="284">
        <v>43244</v>
      </c>
      <c r="D46" s="165">
        <v>43245</v>
      </c>
      <c r="E46" s="165">
        <v>43246</v>
      </c>
      <c r="F46" s="430"/>
      <c r="G46" s="286">
        <v>44295000</v>
      </c>
      <c r="H46" s="57" t="s">
        <v>9</v>
      </c>
      <c r="I46" s="57" t="s">
        <v>11</v>
      </c>
      <c r="J46" s="57" t="s">
        <v>84</v>
      </c>
      <c r="K46" s="420"/>
      <c r="L46" s="312"/>
    </row>
    <row r="47" spans="1:12" s="293" customFormat="1" ht="15">
      <c r="A47" s="176" t="s">
        <v>165</v>
      </c>
      <c r="B47" s="295"/>
      <c r="C47" s="284">
        <v>43251</v>
      </c>
      <c r="D47" s="165">
        <v>43251</v>
      </c>
      <c r="E47" s="165">
        <v>43252</v>
      </c>
      <c r="F47" s="430"/>
      <c r="G47" s="286">
        <v>33000000</v>
      </c>
      <c r="H47" s="57" t="s">
        <v>9</v>
      </c>
      <c r="I47" s="57" t="s">
        <v>11</v>
      </c>
      <c r="J47" s="57" t="s">
        <v>84</v>
      </c>
      <c r="K47" s="420"/>
      <c r="L47" s="312"/>
    </row>
    <row r="48" spans="1:12" s="293" customFormat="1" ht="15">
      <c r="A48" s="176" t="s">
        <v>166</v>
      </c>
      <c r="B48" s="295"/>
      <c r="C48" s="284">
        <v>43252</v>
      </c>
      <c r="D48" s="165">
        <v>43252</v>
      </c>
      <c r="E48" s="165">
        <v>43253</v>
      </c>
      <c r="F48" s="430"/>
      <c r="G48" s="286">
        <v>30000000</v>
      </c>
      <c r="H48" s="57" t="s">
        <v>9</v>
      </c>
      <c r="I48" s="57" t="s">
        <v>11</v>
      </c>
      <c r="J48" s="57" t="s">
        <v>84</v>
      </c>
      <c r="K48" s="420"/>
      <c r="L48" s="312"/>
    </row>
    <row r="49" spans="1:12" s="418" customFormat="1" ht="15">
      <c r="A49" s="176" t="s">
        <v>167</v>
      </c>
      <c r="B49" s="295"/>
      <c r="C49" s="284">
        <v>43252</v>
      </c>
      <c r="D49" s="165">
        <v>43253</v>
      </c>
      <c r="E49" s="165">
        <v>43254</v>
      </c>
      <c r="F49" s="430"/>
      <c r="G49" s="286">
        <v>30000000</v>
      </c>
      <c r="H49" s="57" t="s">
        <v>9</v>
      </c>
      <c r="I49" s="57" t="s">
        <v>11</v>
      </c>
      <c r="J49" s="57" t="s">
        <v>94</v>
      </c>
      <c r="K49" s="287"/>
      <c r="L49" s="288"/>
    </row>
    <row r="50" spans="1:13" s="418" customFormat="1" ht="15">
      <c r="A50" s="277"/>
      <c r="B50" s="290"/>
      <c r="C50" s="183" t="s">
        <v>106</v>
      </c>
      <c r="D50" s="280"/>
      <c r="E50" s="280"/>
      <c r="F50" s="280"/>
      <c r="G50" s="281" t="s">
        <v>57</v>
      </c>
      <c r="H50" s="282"/>
      <c r="I50" s="279"/>
      <c r="J50" s="280"/>
      <c r="K50" s="283"/>
      <c r="L50" s="288"/>
      <c r="M50" s="289"/>
    </row>
    <row r="51" spans="1:12" s="418" customFormat="1" ht="15">
      <c r="A51" s="176" t="s">
        <v>168</v>
      </c>
      <c r="B51" s="295"/>
      <c r="C51" s="162">
        <v>43246</v>
      </c>
      <c r="D51" s="165">
        <v>43246</v>
      </c>
      <c r="E51" s="165">
        <v>43249</v>
      </c>
      <c r="F51" s="430"/>
      <c r="G51" s="286">
        <v>60430000</v>
      </c>
      <c r="H51" s="57" t="s">
        <v>9</v>
      </c>
      <c r="I51" s="57" t="s">
        <v>11</v>
      </c>
      <c r="J51" s="57" t="s">
        <v>169</v>
      </c>
      <c r="K51" s="287"/>
      <c r="L51" s="288"/>
    </row>
    <row r="52" spans="1:13" s="250" customFormat="1" ht="15">
      <c r="A52" s="277"/>
      <c r="B52" s="290"/>
      <c r="C52" s="279" t="s">
        <v>73</v>
      </c>
      <c r="D52" s="280"/>
      <c r="E52" s="280"/>
      <c r="F52" s="280"/>
      <c r="G52" s="281" t="s">
        <v>57</v>
      </c>
      <c r="H52" s="282"/>
      <c r="I52" s="279"/>
      <c r="J52" s="280"/>
      <c r="K52" s="283"/>
      <c r="L52" s="288"/>
      <c r="M52" s="289"/>
    </row>
    <row r="53" spans="1:13" s="418" customFormat="1" ht="15">
      <c r="A53" s="176" t="s">
        <v>145</v>
      </c>
      <c r="B53" s="295"/>
      <c r="C53" s="162">
        <v>43242</v>
      </c>
      <c r="D53" s="165">
        <v>43243</v>
      </c>
      <c r="E53" s="165">
        <v>43244</v>
      </c>
      <c r="F53" s="430"/>
      <c r="G53" s="286">
        <v>33600000</v>
      </c>
      <c r="H53" s="57" t="s">
        <v>9</v>
      </c>
      <c r="I53" s="57" t="s">
        <v>11</v>
      </c>
      <c r="J53" s="57" t="s">
        <v>78</v>
      </c>
      <c r="K53" s="429"/>
      <c r="L53" s="288"/>
      <c r="M53" s="289"/>
    </row>
    <row r="54" spans="1:13" s="418" customFormat="1" ht="15">
      <c r="A54" s="176" t="s">
        <v>171</v>
      </c>
      <c r="B54" s="295"/>
      <c r="C54" s="162">
        <v>43243</v>
      </c>
      <c r="D54" s="165">
        <v>43245</v>
      </c>
      <c r="E54" s="165">
        <v>43247</v>
      </c>
      <c r="F54" s="430"/>
      <c r="G54" s="286">
        <v>52500000</v>
      </c>
      <c r="H54" s="57" t="s">
        <v>9</v>
      </c>
      <c r="I54" s="57" t="s">
        <v>11</v>
      </c>
      <c r="J54" s="57" t="s">
        <v>94</v>
      </c>
      <c r="K54" s="431"/>
      <c r="L54" s="288"/>
      <c r="M54" s="289"/>
    </row>
    <row r="55" spans="1:13" s="418" customFormat="1" ht="15">
      <c r="A55" s="176" t="s">
        <v>144</v>
      </c>
      <c r="B55" s="295"/>
      <c r="C55" s="162">
        <v>43244</v>
      </c>
      <c r="D55" s="165">
        <v>43247</v>
      </c>
      <c r="E55" s="165">
        <v>43248</v>
      </c>
      <c r="F55" s="430"/>
      <c r="G55" s="286">
        <v>24750000</v>
      </c>
      <c r="H55" s="57" t="s">
        <v>9</v>
      </c>
      <c r="I55" s="57" t="s">
        <v>121</v>
      </c>
      <c r="J55" s="57" t="s">
        <v>66</v>
      </c>
      <c r="K55" s="431"/>
      <c r="L55" s="288"/>
      <c r="M55" s="289"/>
    </row>
    <row r="56" spans="1:13" s="418" customFormat="1" ht="15">
      <c r="A56" s="176" t="s">
        <v>167</v>
      </c>
      <c r="B56" s="295"/>
      <c r="C56" s="162">
        <v>43252</v>
      </c>
      <c r="D56" s="165">
        <v>43252</v>
      </c>
      <c r="E56" s="165">
        <v>43253</v>
      </c>
      <c r="F56" s="430"/>
      <c r="G56" s="286">
        <v>33000000</v>
      </c>
      <c r="H56" s="57" t="s">
        <v>9</v>
      </c>
      <c r="I56" s="57" t="s">
        <v>11</v>
      </c>
      <c r="J56" s="57" t="s">
        <v>94</v>
      </c>
      <c r="K56" s="431"/>
      <c r="L56" s="288"/>
      <c r="M56" s="289"/>
    </row>
    <row r="57" spans="1:13" s="250" customFormat="1" ht="15">
      <c r="A57" s="277"/>
      <c r="B57" s="290"/>
      <c r="C57" s="279" t="s">
        <v>19</v>
      </c>
      <c r="D57" s="280"/>
      <c r="E57" s="280"/>
      <c r="F57" s="280"/>
      <c r="G57" s="281" t="s">
        <v>57</v>
      </c>
      <c r="H57" s="291"/>
      <c r="I57" s="279"/>
      <c r="J57" s="280"/>
      <c r="K57" s="283"/>
      <c r="L57" s="288"/>
      <c r="M57" s="289"/>
    </row>
    <row r="58" spans="1:13" s="250" customFormat="1" ht="15">
      <c r="A58" s="314" t="s">
        <v>64</v>
      </c>
      <c r="B58" s="399"/>
      <c r="C58" s="399"/>
      <c r="D58" s="254"/>
      <c r="E58" s="255"/>
      <c r="F58" s="399"/>
      <c r="G58" s="286"/>
      <c r="H58" s="255"/>
      <c r="I58" s="255"/>
      <c r="J58" s="345"/>
      <c r="K58" s="400"/>
      <c r="L58" s="288"/>
      <c r="M58" s="289"/>
    </row>
    <row r="59" spans="1:13" s="250" customFormat="1" ht="15">
      <c r="A59" s="314"/>
      <c r="B59" s="399"/>
      <c r="C59" s="399"/>
      <c r="D59" s="254"/>
      <c r="E59" s="255"/>
      <c r="F59" s="399"/>
      <c r="G59" s="286"/>
      <c r="H59" s="255"/>
      <c r="I59" s="255"/>
      <c r="J59" s="345"/>
      <c r="K59" s="400"/>
      <c r="L59" s="288"/>
      <c r="M59" s="289"/>
    </row>
    <row r="60" spans="1:13" s="250" customFormat="1" ht="15">
      <c r="A60" s="270"/>
      <c r="B60" s="399"/>
      <c r="C60" s="401" t="s">
        <v>10</v>
      </c>
      <c r="D60" s="402"/>
      <c r="E60" s="402"/>
      <c r="F60" s="300">
        <f>SUM(F40:F58)</f>
        <v>0</v>
      </c>
      <c r="G60" s="301">
        <f>SUM(G35:G58)</f>
        <v>668199000</v>
      </c>
      <c r="H60" s="255"/>
      <c r="I60" s="346"/>
      <c r="J60" s="345"/>
      <c r="K60" s="400"/>
      <c r="L60" s="288"/>
      <c r="M60" s="289"/>
    </row>
    <row r="61" spans="1:13" s="250" customFormat="1" ht="15">
      <c r="A61" s="327" t="s">
        <v>18</v>
      </c>
      <c r="B61" s="328"/>
      <c r="C61" s="329"/>
      <c r="D61" s="329"/>
      <c r="E61" s="329"/>
      <c r="F61" s="328"/>
      <c r="G61" s="330"/>
      <c r="H61" s="331"/>
      <c r="I61" s="331"/>
      <c r="J61" s="329"/>
      <c r="K61" s="332" t="s">
        <v>18</v>
      </c>
      <c r="L61" s="288"/>
      <c r="M61" s="289"/>
    </row>
    <row r="62" spans="1:13" s="250" customFormat="1" ht="15">
      <c r="A62" s="333"/>
      <c r="B62" s="266"/>
      <c r="C62" s="334"/>
      <c r="D62" s="334"/>
      <c r="E62" s="335" t="str">
        <f>E33</f>
        <v>WILLIAMS BRAZIL SUGAR LINE UP EDITION 23.05.2018</v>
      </c>
      <c r="F62" s="266"/>
      <c r="G62" s="336"/>
      <c r="H62" s="337"/>
      <c r="I62" s="337"/>
      <c r="J62" s="334"/>
      <c r="K62" s="338"/>
      <c r="L62" s="288"/>
      <c r="M62" s="289"/>
    </row>
    <row r="63" spans="1:13" s="250" customFormat="1" ht="15">
      <c r="A63" s="339"/>
      <c r="B63" s="271" t="s">
        <v>41</v>
      </c>
      <c r="C63" s="272"/>
      <c r="D63" s="310"/>
      <c r="E63" s="310"/>
      <c r="F63" s="311"/>
      <c r="G63" s="340"/>
      <c r="H63" s="341"/>
      <c r="I63" s="341"/>
      <c r="J63" s="341"/>
      <c r="K63" s="400"/>
      <c r="L63" s="288"/>
      <c r="M63" s="289"/>
    </row>
    <row r="64" spans="1:13" s="250" customFormat="1" ht="15" customHeight="1">
      <c r="A64" s="277"/>
      <c r="B64" s="278"/>
      <c r="C64" s="279" t="s">
        <v>20</v>
      </c>
      <c r="D64" s="280"/>
      <c r="E64" s="280"/>
      <c r="F64" s="280"/>
      <c r="G64" s="281" t="s">
        <v>57</v>
      </c>
      <c r="H64" s="291"/>
      <c r="I64" s="279"/>
      <c r="J64" s="280"/>
      <c r="K64" s="283"/>
      <c r="L64" s="288"/>
      <c r="M64" s="289"/>
    </row>
    <row r="65" spans="1:12" s="418" customFormat="1" ht="15">
      <c r="A65" s="176" t="s">
        <v>152</v>
      </c>
      <c r="B65" s="295"/>
      <c r="C65" s="284">
        <v>43234</v>
      </c>
      <c r="D65" s="165">
        <v>43246</v>
      </c>
      <c r="E65" s="165">
        <v>43248</v>
      </c>
      <c r="F65" s="430"/>
      <c r="G65" s="286">
        <v>30600000</v>
      </c>
      <c r="H65" s="57" t="s">
        <v>9</v>
      </c>
      <c r="I65" s="57" t="s">
        <v>153</v>
      </c>
      <c r="J65" s="57" t="s">
        <v>15</v>
      </c>
      <c r="K65" s="287"/>
      <c r="L65" s="288"/>
    </row>
    <row r="66" spans="1:13" s="250" customFormat="1" ht="15" customHeight="1">
      <c r="A66" s="277"/>
      <c r="B66" s="290"/>
      <c r="C66" s="279" t="s">
        <v>47</v>
      </c>
      <c r="D66" s="280"/>
      <c r="E66" s="280"/>
      <c r="F66" s="280"/>
      <c r="G66" s="281" t="s">
        <v>57</v>
      </c>
      <c r="H66" s="291"/>
      <c r="I66" s="279"/>
      <c r="J66" s="280"/>
      <c r="K66" s="283"/>
      <c r="L66" s="288"/>
      <c r="M66" s="289"/>
    </row>
    <row r="67" spans="1:13" s="250" customFormat="1" ht="15" customHeight="1">
      <c r="A67" s="314" t="s">
        <v>64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313"/>
      <c r="L67" s="288"/>
      <c r="M67" s="289"/>
    </row>
    <row r="68" spans="1:13" s="250" customFormat="1" ht="15">
      <c r="A68" s="277"/>
      <c r="B68" s="290"/>
      <c r="C68" s="279" t="s">
        <v>21</v>
      </c>
      <c r="D68" s="280"/>
      <c r="E68" s="280"/>
      <c r="F68" s="280"/>
      <c r="G68" s="281" t="s">
        <v>57</v>
      </c>
      <c r="H68" s="291"/>
      <c r="I68" s="279"/>
      <c r="J68" s="280"/>
      <c r="K68" s="283"/>
      <c r="L68" s="288"/>
      <c r="M68" s="289"/>
    </row>
    <row r="69" spans="1:12" s="418" customFormat="1" ht="15">
      <c r="A69" s="176" t="s">
        <v>173</v>
      </c>
      <c r="B69" s="295"/>
      <c r="C69" s="284">
        <v>43243</v>
      </c>
      <c r="D69" s="165">
        <v>43246</v>
      </c>
      <c r="E69" s="165">
        <v>43248</v>
      </c>
      <c r="F69" s="430"/>
      <c r="G69" s="286">
        <v>30000000</v>
      </c>
      <c r="H69" s="57" t="s">
        <v>9</v>
      </c>
      <c r="I69" s="57" t="s">
        <v>175</v>
      </c>
      <c r="J69" s="57" t="s">
        <v>117</v>
      </c>
      <c r="K69" s="287"/>
      <c r="L69" s="288"/>
    </row>
    <row r="70" spans="1:12" s="418" customFormat="1" ht="15">
      <c r="A70" s="176" t="s">
        <v>134</v>
      </c>
      <c r="B70" s="295"/>
      <c r="C70" s="284">
        <v>43248</v>
      </c>
      <c r="D70" s="165">
        <v>43248</v>
      </c>
      <c r="E70" s="165">
        <v>43250</v>
      </c>
      <c r="F70" s="430"/>
      <c r="G70" s="286">
        <v>44000000</v>
      </c>
      <c r="H70" s="57" t="s">
        <v>9</v>
      </c>
      <c r="I70" s="57" t="s">
        <v>135</v>
      </c>
      <c r="J70" s="57" t="s">
        <v>72</v>
      </c>
      <c r="K70" s="287"/>
      <c r="L70" s="288"/>
    </row>
    <row r="71" spans="1:12" s="418" customFormat="1" ht="15">
      <c r="A71" s="176" t="s">
        <v>172</v>
      </c>
      <c r="B71" s="295"/>
      <c r="C71" s="284">
        <v>43249</v>
      </c>
      <c r="D71" s="165">
        <v>43250</v>
      </c>
      <c r="E71" s="165">
        <v>43252</v>
      </c>
      <c r="F71" s="430"/>
      <c r="G71" s="286">
        <v>48100000</v>
      </c>
      <c r="H71" s="57" t="s">
        <v>9</v>
      </c>
      <c r="I71" s="57" t="s">
        <v>135</v>
      </c>
      <c r="J71" s="57" t="s">
        <v>149</v>
      </c>
      <c r="K71" s="287"/>
      <c r="L71" s="288"/>
    </row>
    <row r="72" spans="1:13" s="250" customFormat="1" ht="13.5" customHeight="1">
      <c r="A72" s="277"/>
      <c r="B72" s="290"/>
      <c r="C72" s="279" t="s">
        <v>42</v>
      </c>
      <c r="D72" s="280"/>
      <c r="E72" s="280"/>
      <c r="F72" s="280"/>
      <c r="G72" s="281" t="s">
        <v>57</v>
      </c>
      <c r="H72" s="291"/>
      <c r="I72" s="279"/>
      <c r="J72" s="280"/>
      <c r="K72" s="283"/>
      <c r="L72" s="288"/>
      <c r="M72" s="289"/>
    </row>
    <row r="73" spans="1:13" s="250" customFormat="1" ht="15" customHeight="1">
      <c r="A73" s="314" t="s">
        <v>64</v>
      </c>
      <c r="B73" s="295"/>
      <c r="C73" s="284"/>
      <c r="D73" s="165"/>
      <c r="E73" s="165"/>
      <c r="F73" s="286"/>
      <c r="G73" s="293"/>
      <c r="H73" s="57"/>
      <c r="I73" s="57"/>
      <c r="J73" s="57"/>
      <c r="K73" s="313"/>
      <c r="L73" s="288"/>
      <c r="M73" s="289"/>
    </row>
    <row r="74" spans="1:13" s="250" customFormat="1" ht="15">
      <c r="A74" s="277"/>
      <c r="B74" s="290"/>
      <c r="C74" s="279" t="s">
        <v>49</v>
      </c>
      <c r="D74" s="280"/>
      <c r="E74" s="280"/>
      <c r="F74" s="280"/>
      <c r="G74" s="281" t="s">
        <v>57</v>
      </c>
      <c r="H74" s="291"/>
      <c r="I74" s="279"/>
      <c r="J74" s="280"/>
      <c r="K74" s="283"/>
      <c r="L74" s="288"/>
      <c r="M74" s="289"/>
    </row>
    <row r="75" spans="1:13" s="250" customFormat="1" ht="15" customHeight="1">
      <c r="A75" s="314" t="s">
        <v>64</v>
      </c>
      <c r="B75" s="249"/>
      <c r="C75" s="249"/>
      <c r="D75" s="249"/>
      <c r="E75" s="249"/>
      <c r="F75" s="249"/>
      <c r="G75" s="249"/>
      <c r="H75" s="249"/>
      <c r="I75" s="249"/>
      <c r="J75" s="249"/>
      <c r="K75" s="313"/>
      <c r="L75" s="288"/>
      <c r="M75" s="289"/>
    </row>
    <row r="76" spans="1:13" s="250" customFormat="1" ht="15">
      <c r="A76" s="277"/>
      <c r="B76" s="290"/>
      <c r="C76" s="279" t="s">
        <v>35</v>
      </c>
      <c r="D76" s="280"/>
      <c r="E76" s="280"/>
      <c r="F76" s="280"/>
      <c r="G76" s="281" t="s">
        <v>57</v>
      </c>
      <c r="H76" s="291"/>
      <c r="I76" s="279"/>
      <c r="J76" s="280"/>
      <c r="K76" s="283"/>
      <c r="L76" s="288"/>
      <c r="M76" s="289"/>
    </row>
    <row r="77" spans="1:13" s="250" customFormat="1" ht="15" customHeight="1">
      <c r="A77" s="314" t="s">
        <v>64</v>
      </c>
      <c r="B77" s="249"/>
      <c r="C77" s="249"/>
      <c r="D77" s="249"/>
      <c r="E77" s="249"/>
      <c r="F77" s="249"/>
      <c r="G77" s="249"/>
      <c r="H77" s="249"/>
      <c r="I77" s="249"/>
      <c r="J77" s="249"/>
      <c r="K77" s="313"/>
      <c r="L77" s="288"/>
      <c r="M77" s="289"/>
    </row>
    <row r="78" spans="1:13" s="250" customFormat="1" ht="15" customHeight="1">
      <c r="A78" s="277"/>
      <c r="B78" s="290"/>
      <c r="C78" s="279" t="s">
        <v>23</v>
      </c>
      <c r="D78" s="280"/>
      <c r="E78" s="280"/>
      <c r="F78" s="280"/>
      <c r="G78" s="281" t="s">
        <v>57</v>
      </c>
      <c r="H78" s="291"/>
      <c r="I78" s="183"/>
      <c r="J78" s="280"/>
      <c r="K78" s="283"/>
      <c r="L78" s="288"/>
      <c r="M78" s="289"/>
    </row>
    <row r="79" spans="1:13" s="250" customFormat="1" ht="15" customHeight="1">
      <c r="A79" s="314" t="s">
        <v>64</v>
      </c>
      <c r="B79" s="249"/>
      <c r="C79" s="296"/>
      <c r="D79" s="285"/>
      <c r="E79" s="285"/>
      <c r="F79" s="308"/>
      <c r="G79" s="308"/>
      <c r="H79" s="14"/>
      <c r="I79" s="307"/>
      <c r="J79" s="57"/>
      <c r="K79" s="313"/>
      <c r="L79" s="288"/>
      <c r="M79" s="289"/>
    </row>
    <row r="80" spans="1:13" s="250" customFormat="1" ht="15">
      <c r="A80" s="270"/>
      <c r="B80" s="347"/>
      <c r="C80" s="348"/>
      <c r="D80" s="349"/>
      <c r="E80" s="348"/>
      <c r="F80" s="308"/>
      <c r="G80" s="350"/>
      <c r="H80" s="341"/>
      <c r="I80" s="341"/>
      <c r="J80" s="307"/>
      <c r="K80" s="400"/>
      <c r="L80" s="288"/>
      <c r="M80" s="289"/>
    </row>
    <row r="81" spans="1:13" s="250" customFormat="1" ht="15">
      <c r="A81" s="297"/>
      <c r="B81" s="399"/>
      <c r="C81" s="401" t="s">
        <v>10</v>
      </c>
      <c r="D81" s="402"/>
      <c r="E81" s="402"/>
      <c r="F81" s="300">
        <f>SUM(F64:F80)</f>
        <v>0</v>
      </c>
      <c r="G81" s="301">
        <f>SUM(G65:G80)</f>
        <v>152700000</v>
      </c>
      <c r="H81" s="399"/>
      <c r="I81" s="399"/>
      <c r="J81" s="399"/>
      <c r="K81" s="400"/>
      <c r="L81" s="288"/>
      <c r="M81" s="289"/>
    </row>
    <row r="82" spans="1:13" s="250" customFormat="1" ht="15">
      <c r="A82" s="297"/>
      <c r="B82" s="399"/>
      <c r="C82" s="403"/>
      <c r="D82" s="403"/>
      <c r="E82" s="403"/>
      <c r="F82" s="404"/>
      <c r="G82" s="404"/>
      <c r="H82" s="399"/>
      <c r="I82" s="399"/>
      <c r="J82" s="399"/>
      <c r="K82" s="400"/>
      <c r="L82" s="288"/>
      <c r="M82" s="289"/>
    </row>
    <row r="83" spans="1:13" s="250" customFormat="1" ht="15">
      <c r="A83" s="297"/>
      <c r="B83" s="399"/>
      <c r="C83" s="403"/>
      <c r="D83" s="403"/>
      <c r="E83" s="403"/>
      <c r="F83" s="404"/>
      <c r="G83" s="404"/>
      <c r="H83" s="399"/>
      <c r="I83" s="399"/>
      <c r="J83" s="399"/>
      <c r="K83" s="400"/>
      <c r="L83" s="288"/>
      <c r="M83" s="289"/>
    </row>
    <row r="84" spans="1:13" s="250" customFormat="1" ht="15">
      <c r="A84" s="297"/>
      <c r="B84" s="198" t="s">
        <v>24</v>
      </c>
      <c r="C84" s="199" t="s">
        <v>10</v>
      </c>
      <c r="D84" s="200"/>
      <c r="E84" s="199"/>
      <c r="F84" s="199" t="e">
        <f>#REF!+#REF!+#REF!+F80+#REF!+#REF!</f>
        <v>#REF!</v>
      </c>
      <c r="G84" s="197">
        <f>SUM(G81,G60,G31,G25,G18,G13)</f>
        <v>820899000</v>
      </c>
      <c r="H84" s="399"/>
      <c r="I84" s="399"/>
      <c r="J84" s="399"/>
      <c r="K84" s="400"/>
      <c r="L84" s="288"/>
      <c r="M84" s="289"/>
    </row>
    <row r="85" spans="1:13" s="250" customFormat="1" ht="15">
      <c r="A85" s="406"/>
      <c r="B85" s="407"/>
      <c r="C85" s="408"/>
      <c r="D85" s="409"/>
      <c r="E85" s="408"/>
      <c r="F85" s="408"/>
      <c r="G85" s="410"/>
      <c r="H85" s="328"/>
      <c r="I85" s="328"/>
      <c r="J85" s="328"/>
      <c r="K85" s="411"/>
      <c r="L85" s="288"/>
      <c r="M85" s="289"/>
    </row>
    <row r="86" spans="1:11" ht="47.25">
      <c r="A86" s="230"/>
      <c r="B86" s="231"/>
      <c r="C86" s="232"/>
      <c r="D86" s="232"/>
      <c r="E86" s="232"/>
      <c r="F86" s="405"/>
      <c r="G86" s="224" t="str">
        <f>+C1</f>
        <v>Williams Brazil</v>
      </c>
      <c r="H86" s="233"/>
      <c r="I86" s="233"/>
      <c r="J86" s="405"/>
      <c r="K86" s="169"/>
    </row>
    <row r="87" spans="1:11" ht="25.5">
      <c r="A87" s="43"/>
      <c r="B87" s="19"/>
      <c r="C87" s="21"/>
      <c r="D87" s="21"/>
      <c r="E87" s="21"/>
      <c r="F87" s="128"/>
      <c r="G87" s="212" t="str">
        <f>+C2</f>
        <v>SUGAR LINE UP edition 23.05.2018</v>
      </c>
      <c r="H87" s="21"/>
      <c r="I87" s="21"/>
      <c r="J87" s="128"/>
      <c r="K87" s="41"/>
    </row>
    <row r="88" spans="1:11" ht="15">
      <c r="A88" s="43"/>
      <c r="B88" s="21"/>
      <c r="C88" s="21"/>
      <c r="D88" s="21"/>
      <c r="E88" s="21"/>
      <c r="F88" s="21"/>
      <c r="G88" s="21"/>
      <c r="H88" s="21"/>
      <c r="I88" s="21"/>
      <c r="J88" s="128"/>
      <c r="K88" s="211"/>
    </row>
    <row r="89" spans="1:11" ht="15">
      <c r="A89" s="43"/>
      <c r="B89" s="21"/>
      <c r="C89" s="21"/>
      <c r="D89" s="21"/>
      <c r="E89" s="21"/>
      <c r="F89" s="21"/>
      <c r="G89" s="21"/>
      <c r="H89" s="21"/>
      <c r="I89" s="21"/>
      <c r="J89" s="128"/>
      <c r="K89" s="44"/>
    </row>
    <row r="90" spans="1:11" ht="15">
      <c r="A90" s="43"/>
      <c r="B90" s="21"/>
      <c r="C90" s="21"/>
      <c r="D90" s="21"/>
      <c r="E90" s="21"/>
      <c r="F90" s="21"/>
      <c r="G90" s="21"/>
      <c r="H90" s="21"/>
      <c r="I90" s="21"/>
      <c r="J90" s="128"/>
      <c r="K90" s="44"/>
    </row>
    <row r="91" spans="1:11" s="61" customFormat="1" ht="15">
      <c r="A91" s="448" t="s">
        <v>25</v>
      </c>
      <c r="B91" s="449"/>
      <c r="C91" s="17"/>
      <c r="D91" s="17"/>
      <c r="E91" s="17"/>
      <c r="F91" s="17"/>
      <c r="G91" s="20"/>
      <c r="H91" s="20"/>
      <c r="I91" s="24"/>
      <c r="J91" s="128"/>
      <c r="K91" s="44"/>
    </row>
    <row r="92" spans="1:11" ht="15">
      <c r="A92" s="209" t="s">
        <v>45</v>
      </c>
      <c r="B92" s="98">
        <f>G13</f>
        <v>0</v>
      </c>
      <c r="C92" s="17"/>
      <c r="D92" s="17"/>
      <c r="E92" s="17"/>
      <c r="F92" s="17"/>
      <c r="G92" s="20"/>
      <c r="H92" s="20"/>
      <c r="I92" s="24"/>
      <c r="J92" s="128"/>
      <c r="K92" s="44"/>
    </row>
    <row r="93" spans="1:11" ht="15">
      <c r="A93" s="209" t="s">
        <v>46</v>
      </c>
      <c r="B93" s="98">
        <f>G25</f>
        <v>0</v>
      </c>
      <c r="C93" s="17"/>
      <c r="D93" s="17"/>
      <c r="E93" s="17"/>
      <c r="F93" s="17"/>
      <c r="G93" s="20"/>
      <c r="H93" s="20"/>
      <c r="I93" s="24"/>
      <c r="J93" s="128"/>
      <c r="K93" s="44"/>
    </row>
    <row r="94" spans="1:11" ht="15">
      <c r="A94" s="209" t="s">
        <v>12</v>
      </c>
      <c r="B94" s="98">
        <f>G60</f>
        <v>668199000</v>
      </c>
      <c r="C94" s="17"/>
      <c r="D94" s="17"/>
      <c r="E94" s="17"/>
      <c r="F94" s="17"/>
      <c r="G94" s="20"/>
      <c r="H94" s="20"/>
      <c r="I94" s="17"/>
      <c r="J94" s="128"/>
      <c r="K94" s="46"/>
    </row>
    <row r="95" spans="1:11" ht="15">
      <c r="A95" s="209" t="s">
        <v>41</v>
      </c>
      <c r="B95" s="98">
        <f>G81</f>
        <v>152700000</v>
      </c>
      <c r="C95" s="17"/>
      <c r="D95" s="17"/>
      <c r="E95" s="17"/>
      <c r="F95" s="17"/>
      <c r="G95" s="20"/>
      <c r="H95" s="20"/>
      <c r="I95" s="17"/>
      <c r="J95" s="128"/>
      <c r="K95" s="46"/>
    </row>
    <row r="96" spans="1:11" ht="15">
      <c r="A96" s="218" t="s">
        <v>26</v>
      </c>
      <c r="B96" s="207">
        <f>SUM(B92:B95)</f>
        <v>820899000</v>
      </c>
      <c r="C96" s="17"/>
      <c r="D96" s="17"/>
      <c r="E96" s="17"/>
      <c r="F96" s="17"/>
      <c r="G96" s="20"/>
      <c r="H96" s="20"/>
      <c r="I96" s="17"/>
      <c r="J96" s="128"/>
      <c r="K96" s="46"/>
    </row>
    <row r="97" spans="1:11" ht="15">
      <c r="A97" s="40"/>
      <c r="B97" s="128"/>
      <c r="C97" s="17"/>
      <c r="D97" s="17"/>
      <c r="E97" s="17"/>
      <c r="F97" s="17"/>
      <c r="G97" s="20"/>
      <c r="H97" s="20"/>
      <c r="I97" s="17"/>
      <c r="J97" s="128"/>
      <c r="K97" s="129"/>
    </row>
    <row r="98" spans="1:11" ht="15">
      <c r="A98" s="40"/>
      <c r="B98" s="53"/>
      <c r="C98" s="17"/>
      <c r="D98" s="17"/>
      <c r="E98" s="17"/>
      <c r="F98" s="17"/>
      <c r="G98" s="20"/>
      <c r="H98" s="20"/>
      <c r="I98" s="17"/>
      <c r="J98" s="128"/>
      <c r="K98" s="129"/>
    </row>
    <row r="99" spans="1:11" ht="15">
      <c r="A99" s="45"/>
      <c r="B99" s="25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5"/>
      <c r="B100" s="26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5"/>
      <c r="B101" s="26"/>
      <c r="C101" s="17"/>
      <c r="D101" s="17"/>
      <c r="E101" s="17"/>
      <c r="F101" s="17"/>
      <c r="G101" s="20"/>
      <c r="H101" s="20"/>
      <c r="I101" s="17"/>
      <c r="J101" s="128"/>
      <c r="K101" s="48"/>
    </row>
    <row r="102" spans="1:11" ht="15">
      <c r="A102" s="45"/>
      <c r="B102" s="26"/>
      <c r="C102" s="17"/>
      <c r="D102" s="17"/>
      <c r="E102" s="17"/>
      <c r="F102" s="17"/>
      <c r="G102" s="20"/>
      <c r="H102" s="20"/>
      <c r="I102" s="17"/>
      <c r="J102" s="128"/>
      <c r="K102" s="48"/>
    </row>
    <row r="103" spans="1:11" ht="15">
      <c r="A103" s="47"/>
      <c r="B103" s="35"/>
      <c r="C103" s="17"/>
      <c r="D103" s="17"/>
      <c r="E103" s="17"/>
      <c r="F103" s="17"/>
      <c r="G103" s="20"/>
      <c r="H103" s="20"/>
      <c r="I103" s="17"/>
      <c r="J103" s="128"/>
      <c r="K103" s="51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9"/>
      <c r="B106" s="91"/>
      <c r="C106" s="17"/>
      <c r="D106" s="17"/>
      <c r="E106" s="17"/>
      <c r="F106" s="17"/>
      <c r="G106" s="20"/>
      <c r="H106" s="20"/>
      <c r="I106" s="20"/>
      <c r="J106" s="128"/>
      <c r="K106" s="129"/>
    </row>
    <row r="107" spans="1:11" ht="15">
      <c r="A107" s="50"/>
      <c r="B107" s="28"/>
      <c r="C107" s="28"/>
      <c r="D107" s="28"/>
      <c r="E107" s="28"/>
      <c r="F107" s="28"/>
      <c r="G107" s="29"/>
      <c r="H107" s="28"/>
      <c r="I107" s="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40"/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</row>
    <row r="111" spans="1:11" ht="15">
      <c r="A111" s="4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5">
      <c r="A112" s="63" t="s">
        <v>62</v>
      </c>
      <c r="B112" s="78"/>
      <c r="C112" s="79"/>
      <c r="D112" s="79"/>
      <c r="E112" s="79"/>
      <c r="F112" s="80"/>
      <c r="G112" s="81"/>
      <c r="H112" s="81"/>
      <c r="I112" s="79"/>
      <c r="J112" s="214"/>
      <c r="K112" s="82" t="s">
        <v>62</v>
      </c>
    </row>
  </sheetData>
  <sheetProtection password="F66E" sheet="1"/>
  <mergeCells count="4">
    <mergeCell ref="A91:B9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1" max="10" man="1"/>
    <brk id="8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2"/>
  <sheetViews>
    <sheetView showGridLines="0" zoomScalePageLayoutView="0" workbookViewId="0" topLeftCell="A1">
      <selection activeCell="I52" sqref="I5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4" t="s">
        <v>124</v>
      </c>
      <c r="D3" s="454"/>
      <c r="E3" s="454"/>
      <c r="F3" s="454"/>
      <c r="G3" s="454"/>
      <c r="H3" s="454"/>
      <c r="I3" s="454"/>
      <c r="J3" s="454"/>
      <c r="K3" s="454"/>
      <c r="L3" s="4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6" t="s">
        <v>77</v>
      </c>
      <c r="D4" s="456"/>
      <c r="E4" s="456"/>
      <c r="F4" s="456"/>
      <c r="G4" s="456"/>
      <c r="H4" s="456"/>
      <c r="I4" s="456"/>
      <c r="J4" s="456"/>
      <c r="K4" s="456"/>
      <c r="L4" s="4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2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0"/>
      <c r="E10" s="280"/>
      <c r="F10" s="280"/>
      <c r="G10" s="185"/>
      <c r="H10" s="186"/>
      <c r="I10" s="183"/>
      <c r="J10" s="280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89" t="s">
        <v>114</v>
      </c>
      <c r="B11" s="295"/>
      <c r="C11" s="284">
        <v>43230</v>
      </c>
      <c r="D11" s="284">
        <v>43230</v>
      </c>
      <c r="E11" s="284">
        <v>43231</v>
      </c>
      <c r="F11" s="428"/>
      <c r="G11" s="286">
        <v>16313916</v>
      </c>
      <c r="H11" s="57" t="s">
        <v>9</v>
      </c>
      <c r="I11" s="57" t="s">
        <v>46</v>
      </c>
      <c r="L11" s="111" t="s">
        <v>15</v>
      </c>
    </row>
    <row r="12" spans="1:24" s="30" customFormat="1" ht="15" customHeight="1">
      <c r="A12" s="188"/>
      <c r="B12" s="189"/>
      <c r="C12" s="183" t="s">
        <v>33</v>
      </c>
      <c r="D12" s="280"/>
      <c r="E12" s="280"/>
      <c r="F12" s="280"/>
      <c r="G12" s="185"/>
      <c r="H12" s="186"/>
      <c r="I12" s="183"/>
      <c r="J12" s="280"/>
      <c r="K12" s="280"/>
      <c r="L12" s="28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6"/>
      <c r="G13" s="286"/>
      <c r="H13" s="57"/>
      <c r="I13" s="57"/>
      <c r="J13" s="128"/>
      <c r="K13" s="128"/>
      <c r="L13" s="111"/>
      <c r="M13" s="289"/>
    </row>
    <row r="14" spans="1:24" s="30" customFormat="1" ht="15" customHeight="1">
      <c r="A14" s="89"/>
      <c r="B14" s="295"/>
      <c r="C14" s="284"/>
      <c r="D14" s="285"/>
      <c r="E14" s="165"/>
      <c r="F14" s="286"/>
      <c r="G14" s="286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6"/>
      <c r="G15" s="286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2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0"/>
      <c r="E17" s="280"/>
      <c r="F17" s="280"/>
      <c r="G17" s="185"/>
      <c r="H17" s="186"/>
      <c r="I17" s="183"/>
      <c r="J17" s="280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0" customFormat="1" ht="15.75" customHeight="1">
      <c r="A18" s="157" t="s">
        <v>64</v>
      </c>
      <c r="B18" s="295"/>
      <c r="C18" s="284"/>
      <c r="D18" s="284"/>
      <c r="E18" s="284"/>
      <c r="F18" s="286"/>
      <c r="G18" s="286"/>
      <c r="H18" s="57"/>
      <c r="I18" s="57"/>
      <c r="J18" s="249"/>
      <c r="K18" s="249"/>
      <c r="L18" s="111"/>
      <c r="M18" s="289"/>
    </row>
    <row r="19" spans="1:13" s="250" customFormat="1" ht="15.75" customHeight="1">
      <c r="A19" s="89"/>
      <c r="B19" s="295"/>
      <c r="C19" s="284"/>
      <c r="D19" s="284"/>
      <c r="E19" s="284"/>
      <c r="F19" s="286"/>
      <c r="G19" s="286"/>
      <c r="H19" s="57"/>
      <c r="I19" s="57"/>
      <c r="J19" s="249"/>
      <c r="K19" s="249"/>
      <c r="L19" s="111"/>
      <c r="M19" s="289"/>
    </row>
    <row r="20" spans="1:24" s="61" customFormat="1" ht="15" customHeight="1">
      <c r="A20" s="89"/>
      <c r="B20" s="187" t="s">
        <v>46</v>
      </c>
      <c r="C20" s="272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0"/>
      <c r="E21" s="280"/>
      <c r="F21" s="280"/>
      <c r="G21" s="185"/>
      <c r="H21" s="186"/>
      <c r="I21" s="183"/>
      <c r="J21" s="280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2" s="33" customFormat="1" ht="14.25" customHeight="1">
      <c r="A22" s="89" t="s">
        <v>112</v>
      </c>
      <c r="B22" s="295"/>
      <c r="C22" s="284">
        <v>43224</v>
      </c>
      <c r="D22" s="284">
        <v>43224</v>
      </c>
      <c r="E22" s="284">
        <v>43228</v>
      </c>
      <c r="F22" s="424"/>
      <c r="G22" s="286">
        <v>41304000</v>
      </c>
      <c r="H22" s="57" t="s">
        <v>9</v>
      </c>
      <c r="I22" s="57" t="s">
        <v>113</v>
      </c>
      <c r="L22" s="111" t="s">
        <v>15</v>
      </c>
    </row>
    <row r="23" spans="1:12" s="33" customFormat="1" ht="14.25" customHeight="1">
      <c r="A23" s="89" t="s">
        <v>114</v>
      </c>
      <c r="B23" s="295"/>
      <c r="C23" s="284">
        <v>43232</v>
      </c>
      <c r="D23" s="284">
        <v>43235</v>
      </c>
      <c r="E23" s="284">
        <v>43237</v>
      </c>
      <c r="F23" s="430"/>
      <c r="G23" s="286">
        <v>18568370</v>
      </c>
      <c r="H23" s="57" t="s">
        <v>9</v>
      </c>
      <c r="I23" s="57" t="s">
        <v>79</v>
      </c>
      <c r="L23" s="111" t="s">
        <v>15</v>
      </c>
    </row>
    <row r="24" spans="1:24" s="16" customFormat="1" ht="15.75" customHeight="1">
      <c r="A24" s="188"/>
      <c r="B24" s="189"/>
      <c r="C24" s="183" t="s">
        <v>33</v>
      </c>
      <c r="D24" s="280"/>
      <c r="E24" s="280"/>
      <c r="F24" s="280"/>
      <c r="G24" s="185"/>
      <c r="H24" s="186"/>
      <c r="I24" s="183"/>
      <c r="J24" s="280"/>
      <c r="K24" s="280"/>
      <c r="L24" s="28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0"/>
      <c r="D25" s="160"/>
      <c r="E25" s="160"/>
      <c r="F25" s="98"/>
      <c r="G25" s="130"/>
      <c r="H25" s="57"/>
      <c r="I25" s="57"/>
      <c r="K25" s="302"/>
      <c r="L25" s="21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0"/>
      <c r="D26" s="160"/>
      <c r="E26" s="160"/>
      <c r="F26" s="98"/>
      <c r="G26" s="130"/>
      <c r="H26" s="57"/>
      <c r="I26" s="57"/>
      <c r="K26" s="302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2"/>
      <c r="C27" s="139"/>
      <c r="D27" s="307"/>
      <c r="E27" s="57"/>
      <c r="F27" s="302"/>
      <c r="G27" s="317"/>
      <c r="H27" s="94"/>
      <c r="I27" s="94"/>
      <c r="J27" s="302"/>
      <c r="K27" s="302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7" t="s">
        <v>48</v>
      </c>
      <c r="C28" s="272"/>
      <c r="D28" s="246"/>
      <c r="E28" s="246"/>
      <c r="F28" s="246"/>
      <c r="G28" s="246"/>
      <c r="H28" s="86"/>
      <c r="I28" s="86"/>
      <c r="J28" s="246"/>
      <c r="K28" s="176"/>
      <c r="L28" s="20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8"/>
      <c r="B29" s="182"/>
      <c r="C29" s="183" t="s">
        <v>50</v>
      </c>
      <c r="D29" s="280"/>
      <c r="E29" s="280"/>
      <c r="F29" s="280"/>
      <c r="G29" s="185"/>
      <c r="H29" s="186"/>
      <c r="I29" s="183"/>
      <c r="J29" s="280"/>
      <c r="K29" s="205"/>
      <c r="L29" s="20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6"/>
      <c r="C31" s="246"/>
      <c r="D31" s="246"/>
      <c r="E31" s="96"/>
      <c r="F31" s="246"/>
      <c r="G31" s="246"/>
      <c r="H31" s="246"/>
      <c r="I31" s="246"/>
      <c r="J31" s="246"/>
      <c r="K31" s="246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7" t="s">
        <v>12</v>
      </c>
      <c r="C32" s="272"/>
      <c r="D32" s="246"/>
      <c r="E32" s="246"/>
      <c r="F32" s="246"/>
      <c r="G32" s="246"/>
      <c r="H32" s="86"/>
      <c r="I32" s="86"/>
      <c r="J32" s="246"/>
      <c r="K32" s="176"/>
      <c r="L32" s="20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8"/>
      <c r="B33" s="182"/>
      <c r="C33" s="183" t="s">
        <v>34</v>
      </c>
      <c r="D33" s="280"/>
      <c r="E33" s="280"/>
      <c r="F33" s="280"/>
      <c r="G33" s="185"/>
      <c r="H33" s="186"/>
      <c r="I33" s="183"/>
      <c r="J33" s="280"/>
      <c r="K33" s="205"/>
      <c r="L33" s="204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13" s="33" customFormat="1" ht="15.75" customHeight="1">
      <c r="A34" s="89" t="s">
        <v>125</v>
      </c>
      <c r="B34" s="295"/>
      <c r="C34" s="284">
        <v>43217</v>
      </c>
      <c r="D34" s="284">
        <v>43220</v>
      </c>
      <c r="E34" s="284">
        <v>43221</v>
      </c>
      <c r="F34" s="426"/>
      <c r="G34" s="286">
        <v>48011000</v>
      </c>
      <c r="H34" s="57" t="s">
        <v>9</v>
      </c>
      <c r="I34" s="57" t="s">
        <v>91</v>
      </c>
      <c r="K34" s="246"/>
      <c r="L34" s="111" t="s">
        <v>66</v>
      </c>
      <c r="M34" s="342"/>
    </row>
    <row r="35" spans="1:13" s="33" customFormat="1" ht="15.75" customHeight="1">
      <c r="A35" s="89" t="s">
        <v>90</v>
      </c>
      <c r="B35" s="295"/>
      <c r="C35" s="284">
        <v>43216</v>
      </c>
      <c r="D35" s="284">
        <v>43222</v>
      </c>
      <c r="E35" s="284">
        <v>43223</v>
      </c>
      <c r="F35" s="426"/>
      <c r="G35" s="286">
        <v>52500000</v>
      </c>
      <c r="H35" s="57" t="s">
        <v>9</v>
      </c>
      <c r="I35" s="57" t="s">
        <v>11</v>
      </c>
      <c r="K35" s="246"/>
      <c r="L35" s="111" t="s">
        <v>94</v>
      </c>
      <c r="M35" s="342"/>
    </row>
    <row r="36" spans="1:13" s="33" customFormat="1" ht="15.75" customHeight="1">
      <c r="A36" s="89" t="s">
        <v>89</v>
      </c>
      <c r="B36" s="295"/>
      <c r="C36" s="284">
        <v>43219</v>
      </c>
      <c r="D36" s="284">
        <v>43223</v>
      </c>
      <c r="E36" s="284">
        <v>43225</v>
      </c>
      <c r="F36" s="426"/>
      <c r="G36" s="286">
        <v>44000000</v>
      </c>
      <c r="H36" s="57" t="s">
        <v>9</v>
      </c>
      <c r="I36" s="57" t="s">
        <v>92</v>
      </c>
      <c r="K36" s="246"/>
      <c r="L36" s="111" t="s">
        <v>93</v>
      </c>
      <c r="M36" s="342"/>
    </row>
    <row r="37" spans="1:13" s="33" customFormat="1" ht="15.75" customHeight="1">
      <c r="A37" s="89" t="s">
        <v>118</v>
      </c>
      <c r="B37" s="295"/>
      <c r="C37" s="284">
        <v>43222</v>
      </c>
      <c r="D37" s="284">
        <v>43226</v>
      </c>
      <c r="E37" s="284">
        <v>43230</v>
      </c>
      <c r="F37" s="428"/>
      <c r="G37" s="286">
        <v>46380000</v>
      </c>
      <c r="H37" s="57" t="s">
        <v>9</v>
      </c>
      <c r="I37" s="57" t="s">
        <v>121</v>
      </c>
      <c r="K37" s="246"/>
      <c r="L37" s="111" t="s">
        <v>66</v>
      </c>
      <c r="M37" s="342"/>
    </row>
    <row r="38" spans="1:13" s="33" customFormat="1" ht="15.75" customHeight="1">
      <c r="A38" s="89" t="s">
        <v>133</v>
      </c>
      <c r="B38" s="295"/>
      <c r="C38" s="284">
        <v>43229</v>
      </c>
      <c r="D38" s="284">
        <v>43233</v>
      </c>
      <c r="E38" s="284">
        <v>43235</v>
      </c>
      <c r="F38" s="428"/>
      <c r="G38" s="286">
        <v>40750000</v>
      </c>
      <c r="H38" s="57" t="s">
        <v>9</v>
      </c>
      <c r="I38" s="57" t="s">
        <v>11</v>
      </c>
      <c r="K38" s="246"/>
      <c r="L38" s="111" t="s">
        <v>66</v>
      </c>
      <c r="M38" s="342"/>
    </row>
    <row r="39" spans="1:13" s="33" customFormat="1" ht="15.75" customHeight="1">
      <c r="A39" s="89" t="s">
        <v>142</v>
      </c>
      <c r="B39" s="295"/>
      <c r="C39" s="284">
        <v>43229</v>
      </c>
      <c r="D39" s="284">
        <v>43238</v>
      </c>
      <c r="E39" s="284">
        <v>43239</v>
      </c>
      <c r="F39" s="430"/>
      <c r="G39" s="286">
        <v>45400000</v>
      </c>
      <c r="H39" s="57" t="s">
        <v>9</v>
      </c>
      <c r="I39" s="57" t="s">
        <v>83</v>
      </c>
      <c r="K39" s="246"/>
      <c r="L39" s="111" t="s">
        <v>75</v>
      </c>
      <c r="M39" s="342"/>
    </row>
    <row r="40" spans="1:13" s="33" customFormat="1" ht="15.75" customHeight="1">
      <c r="A40" s="89" t="s">
        <v>120</v>
      </c>
      <c r="B40" s="295"/>
      <c r="C40" s="284">
        <v>43229</v>
      </c>
      <c r="D40" s="284">
        <v>43239</v>
      </c>
      <c r="E40" s="284">
        <v>43241</v>
      </c>
      <c r="F40" s="430"/>
      <c r="G40" s="286">
        <v>52500000</v>
      </c>
      <c r="H40" s="57" t="s">
        <v>9</v>
      </c>
      <c r="I40" s="57" t="s">
        <v>11</v>
      </c>
      <c r="K40" s="246"/>
      <c r="L40" s="111" t="s">
        <v>94</v>
      </c>
      <c r="M40" s="342"/>
    </row>
    <row r="41" spans="1:24" s="60" customFormat="1" ht="12.75" customHeight="1">
      <c r="A41" s="188"/>
      <c r="B41" s="189"/>
      <c r="C41" s="183" t="s">
        <v>43</v>
      </c>
      <c r="D41" s="280"/>
      <c r="E41" s="280"/>
      <c r="F41" s="280"/>
      <c r="G41" s="185"/>
      <c r="H41" s="186"/>
      <c r="I41" s="183"/>
      <c r="J41" s="280"/>
      <c r="K41" s="280"/>
      <c r="L41" s="283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13" s="33" customFormat="1" ht="15.75" customHeight="1">
      <c r="A42" s="89" t="s">
        <v>86</v>
      </c>
      <c r="B42" s="295"/>
      <c r="C42" s="284">
        <v>43210</v>
      </c>
      <c r="D42" s="284">
        <v>43222</v>
      </c>
      <c r="E42" s="284">
        <v>43223</v>
      </c>
      <c r="F42" s="430"/>
      <c r="G42" s="286">
        <v>52500000</v>
      </c>
      <c r="H42" s="57" t="s">
        <v>9</v>
      </c>
      <c r="I42" s="57" t="s">
        <v>11</v>
      </c>
      <c r="K42" s="246"/>
      <c r="L42" s="111" t="s">
        <v>15</v>
      </c>
      <c r="M42" s="342"/>
    </row>
    <row r="43" spans="1:13" s="33" customFormat="1" ht="15.75" customHeight="1">
      <c r="A43" s="89" t="s">
        <v>87</v>
      </c>
      <c r="B43" s="295"/>
      <c r="C43" s="284">
        <v>43213</v>
      </c>
      <c r="D43" s="284">
        <v>43225</v>
      </c>
      <c r="E43" s="284">
        <v>43227</v>
      </c>
      <c r="F43" s="430"/>
      <c r="G43" s="286">
        <v>61500000</v>
      </c>
      <c r="H43" s="57" t="s">
        <v>9</v>
      </c>
      <c r="I43" s="57" t="s">
        <v>95</v>
      </c>
      <c r="K43" s="246"/>
      <c r="L43" s="111" t="s">
        <v>72</v>
      </c>
      <c r="M43" s="342"/>
    </row>
    <row r="44" spans="1:13" s="33" customFormat="1" ht="15.75" customHeight="1">
      <c r="A44" s="89" t="s">
        <v>98</v>
      </c>
      <c r="B44" s="295"/>
      <c r="C44" s="284">
        <v>43220</v>
      </c>
      <c r="D44" s="284">
        <v>43226</v>
      </c>
      <c r="E44" s="284">
        <v>43229</v>
      </c>
      <c r="F44" s="430"/>
      <c r="G44" s="286">
        <v>47100000</v>
      </c>
      <c r="H44" s="57" t="s">
        <v>9</v>
      </c>
      <c r="I44" s="57" t="s">
        <v>83</v>
      </c>
      <c r="K44" s="246"/>
      <c r="L44" s="111" t="s">
        <v>75</v>
      </c>
      <c r="M44" s="342"/>
    </row>
    <row r="45" spans="1:13" s="33" customFormat="1" ht="15.75" customHeight="1">
      <c r="A45" s="89" t="s">
        <v>96</v>
      </c>
      <c r="B45" s="295"/>
      <c r="C45" s="284">
        <v>43220</v>
      </c>
      <c r="D45" s="284">
        <v>43227</v>
      </c>
      <c r="E45" s="284">
        <v>43229</v>
      </c>
      <c r="F45" s="430"/>
      <c r="G45" s="286">
        <v>44500000</v>
      </c>
      <c r="H45" s="57" t="s">
        <v>9</v>
      </c>
      <c r="I45" s="57" t="s">
        <v>97</v>
      </c>
      <c r="K45" s="246"/>
      <c r="L45" s="111" t="s">
        <v>78</v>
      </c>
      <c r="M45" s="342"/>
    </row>
    <row r="46" spans="1:13" s="33" customFormat="1" ht="15.75" customHeight="1">
      <c r="A46" s="89" t="s">
        <v>99</v>
      </c>
      <c r="B46" s="295"/>
      <c r="C46" s="284">
        <v>43221</v>
      </c>
      <c r="D46" s="284">
        <v>43229</v>
      </c>
      <c r="E46" s="284">
        <v>43231</v>
      </c>
      <c r="F46" s="430"/>
      <c r="G46" s="286">
        <v>32000000</v>
      </c>
      <c r="H46" s="57" t="s">
        <v>9</v>
      </c>
      <c r="I46" s="57" t="s">
        <v>126</v>
      </c>
      <c r="K46" s="246"/>
      <c r="L46" s="111" t="s">
        <v>15</v>
      </c>
      <c r="M46" s="342"/>
    </row>
    <row r="47" spans="1:13" s="33" customFormat="1" ht="15.75" customHeight="1">
      <c r="A47" s="89" t="s">
        <v>101</v>
      </c>
      <c r="B47" s="295"/>
      <c r="C47" s="284">
        <v>43223</v>
      </c>
      <c r="D47" s="284">
        <v>43231</v>
      </c>
      <c r="E47" s="284">
        <v>43234</v>
      </c>
      <c r="F47" s="430"/>
      <c r="G47" s="286">
        <v>23471000</v>
      </c>
      <c r="H47" s="57" t="s">
        <v>9</v>
      </c>
      <c r="I47" s="57" t="s">
        <v>11</v>
      </c>
      <c r="K47" s="246"/>
      <c r="L47" s="111" t="s">
        <v>67</v>
      </c>
      <c r="M47" s="342"/>
    </row>
    <row r="48" spans="1:13" s="33" customFormat="1" ht="15.75" customHeight="1">
      <c r="A48" s="89" t="s">
        <v>100</v>
      </c>
      <c r="B48" s="295"/>
      <c r="C48" s="284">
        <v>43224</v>
      </c>
      <c r="D48" s="284">
        <v>43232</v>
      </c>
      <c r="E48" s="284">
        <v>43233</v>
      </c>
      <c r="F48" s="430"/>
      <c r="G48" s="286">
        <v>15000000</v>
      </c>
      <c r="H48" s="57" t="s">
        <v>9</v>
      </c>
      <c r="I48" s="57" t="s">
        <v>11</v>
      </c>
      <c r="K48" s="246"/>
      <c r="L48" s="111" t="s">
        <v>67</v>
      </c>
      <c r="M48" s="342"/>
    </row>
    <row r="49" spans="1:13" s="33" customFormat="1" ht="15.75" customHeight="1">
      <c r="A49" s="89" t="s">
        <v>122</v>
      </c>
      <c r="B49" s="295"/>
      <c r="C49" s="284">
        <v>43225</v>
      </c>
      <c r="D49" s="284">
        <v>43234</v>
      </c>
      <c r="E49" s="284">
        <v>43236</v>
      </c>
      <c r="F49" s="430"/>
      <c r="G49" s="286">
        <v>52250000</v>
      </c>
      <c r="H49" s="57" t="s">
        <v>9</v>
      </c>
      <c r="I49" s="57" t="s">
        <v>11</v>
      </c>
      <c r="K49" s="246"/>
      <c r="L49" s="111" t="s">
        <v>67</v>
      </c>
      <c r="M49" s="342"/>
    </row>
    <row r="50" spans="1:13" s="33" customFormat="1" ht="15.75" customHeight="1">
      <c r="A50" s="89" t="s">
        <v>123</v>
      </c>
      <c r="B50" s="295"/>
      <c r="C50" s="284">
        <v>43230</v>
      </c>
      <c r="D50" s="284">
        <v>43236</v>
      </c>
      <c r="E50" s="284">
        <v>43238</v>
      </c>
      <c r="F50" s="430"/>
      <c r="G50" s="286">
        <v>43400000</v>
      </c>
      <c r="H50" s="57" t="s">
        <v>9</v>
      </c>
      <c r="I50" s="57" t="s">
        <v>83</v>
      </c>
      <c r="K50" s="246"/>
      <c r="L50" s="111" t="s">
        <v>75</v>
      </c>
      <c r="M50" s="342"/>
    </row>
    <row r="51" spans="1:13" s="33" customFormat="1" ht="15.75" customHeight="1">
      <c r="A51" s="89" t="s">
        <v>127</v>
      </c>
      <c r="B51" s="295"/>
      <c r="C51" s="284">
        <v>43231</v>
      </c>
      <c r="D51" s="284">
        <v>43237</v>
      </c>
      <c r="E51" s="284">
        <v>43238</v>
      </c>
      <c r="F51" s="430"/>
      <c r="G51" s="286">
        <v>22950000</v>
      </c>
      <c r="H51" s="57" t="s">
        <v>9</v>
      </c>
      <c r="I51" s="57" t="s">
        <v>147</v>
      </c>
      <c r="K51" s="246"/>
      <c r="L51" s="111" t="s">
        <v>132</v>
      </c>
      <c r="M51" s="342"/>
    </row>
    <row r="52" spans="1:13" s="33" customFormat="1" ht="15.75" customHeight="1">
      <c r="A52" s="89" t="s">
        <v>148</v>
      </c>
      <c r="B52" s="295"/>
      <c r="C52" s="284">
        <v>43232</v>
      </c>
      <c r="D52" s="284">
        <v>43239</v>
      </c>
      <c r="E52" s="284">
        <v>43240</v>
      </c>
      <c r="F52" s="430"/>
      <c r="G52" s="286">
        <v>15000000</v>
      </c>
      <c r="H52" s="57" t="s">
        <v>9</v>
      </c>
      <c r="I52" s="57" t="s">
        <v>162</v>
      </c>
      <c r="K52" s="246"/>
      <c r="L52" s="111" t="s">
        <v>149</v>
      </c>
      <c r="M52" s="342"/>
    </row>
    <row r="53" spans="1:24" s="60" customFormat="1" ht="12.75" customHeight="1">
      <c r="A53" s="188"/>
      <c r="B53" s="189"/>
      <c r="C53" s="183" t="s">
        <v>39</v>
      </c>
      <c r="D53" s="280"/>
      <c r="E53" s="280"/>
      <c r="F53" s="280"/>
      <c r="G53" s="185"/>
      <c r="H53" s="186"/>
      <c r="I53" s="183"/>
      <c r="J53" s="280"/>
      <c r="K53" s="280"/>
      <c r="L53" s="283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</row>
    <row r="54" spans="1:24" s="60" customFormat="1" ht="12.75" customHeight="1">
      <c r="A54" s="217" t="s">
        <v>64</v>
      </c>
      <c r="B54" s="136"/>
      <c r="C54" s="134"/>
      <c r="D54" s="134"/>
      <c r="E54" s="174"/>
      <c r="F54" s="136"/>
      <c r="G54" s="135"/>
      <c r="H54" s="126"/>
      <c r="I54" s="126"/>
      <c r="J54" s="246"/>
      <c r="K54" s="136"/>
      <c r="L54" s="242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s="61" customFormat="1" ht="15" customHeight="1">
      <c r="A55" s="188"/>
      <c r="B55" s="189"/>
      <c r="C55" s="183" t="s">
        <v>65</v>
      </c>
      <c r="D55" s="280"/>
      <c r="E55" s="280"/>
      <c r="F55" s="280"/>
      <c r="G55" s="185"/>
      <c r="H55" s="186"/>
      <c r="I55" s="183"/>
      <c r="J55" s="280"/>
      <c r="K55" s="280"/>
      <c r="L55" s="28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102</v>
      </c>
      <c r="B56" s="295"/>
      <c r="C56" s="284">
        <v>43221</v>
      </c>
      <c r="D56" s="284">
        <v>43221</v>
      </c>
      <c r="E56" s="284">
        <v>43223</v>
      </c>
      <c r="F56" s="426"/>
      <c r="G56" s="286">
        <v>25000000</v>
      </c>
      <c r="H56" s="57" t="s">
        <v>9</v>
      </c>
      <c r="I56" s="57" t="s">
        <v>103</v>
      </c>
      <c r="K56" s="246"/>
      <c r="L56" s="111" t="s">
        <v>78</v>
      </c>
      <c r="M56" s="342"/>
    </row>
    <row r="57" spans="1:13" s="33" customFormat="1" ht="15.75" customHeight="1">
      <c r="A57" s="89" t="s">
        <v>101</v>
      </c>
      <c r="B57" s="295"/>
      <c r="C57" s="284">
        <v>43223</v>
      </c>
      <c r="D57" s="284">
        <v>43224</v>
      </c>
      <c r="E57" s="284">
        <v>43226</v>
      </c>
      <c r="F57" s="426"/>
      <c r="G57" s="286">
        <v>30429000</v>
      </c>
      <c r="H57" s="57" t="s">
        <v>9</v>
      </c>
      <c r="I57" s="57" t="s">
        <v>11</v>
      </c>
      <c r="K57" s="246"/>
      <c r="L57" s="111" t="s">
        <v>67</v>
      </c>
      <c r="M57" s="342"/>
    </row>
    <row r="58" spans="1:13" s="33" customFormat="1" ht="15.75" customHeight="1">
      <c r="A58" s="89" t="s">
        <v>129</v>
      </c>
      <c r="B58" s="295"/>
      <c r="C58" s="284">
        <v>43225</v>
      </c>
      <c r="D58" s="284">
        <v>43232</v>
      </c>
      <c r="E58" s="284">
        <v>43234</v>
      </c>
      <c r="F58" s="428"/>
      <c r="G58" s="286">
        <v>20000000</v>
      </c>
      <c r="H58" s="57" t="s">
        <v>9</v>
      </c>
      <c r="I58" s="57" t="s">
        <v>131</v>
      </c>
      <c r="K58" s="246"/>
      <c r="L58" s="111" t="s">
        <v>132</v>
      </c>
      <c r="M58" s="342"/>
    </row>
    <row r="59" spans="1:13" s="33" customFormat="1" ht="15.75" customHeight="1">
      <c r="A59" s="89" t="s">
        <v>130</v>
      </c>
      <c r="B59" s="295"/>
      <c r="C59" s="284">
        <v>43235</v>
      </c>
      <c r="D59" s="284">
        <v>43235</v>
      </c>
      <c r="E59" s="284">
        <v>43237</v>
      </c>
      <c r="F59" s="430"/>
      <c r="G59" s="286">
        <v>46200000</v>
      </c>
      <c r="H59" s="57" t="s">
        <v>9</v>
      </c>
      <c r="I59" s="57" t="s">
        <v>11</v>
      </c>
      <c r="K59" s="246"/>
      <c r="L59" s="111" t="s">
        <v>78</v>
      </c>
      <c r="M59" s="342"/>
    </row>
    <row r="60" spans="1:24" s="61" customFormat="1" ht="14.25" customHeight="1">
      <c r="A60" s="188"/>
      <c r="B60" s="189"/>
      <c r="C60" s="183" t="s">
        <v>17</v>
      </c>
      <c r="D60" s="280"/>
      <c r="E60" s="280"/>
      <c r="F60" s="280"/>
      <c r="G60" s="185"/>
      <c r="H60" s="186"/>
      <c r="I60" s="183"/>
      <c r="J60" s="280"/>
      <c r="K60" s="280"/>
      <c r="L60" s="28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217" t="s">
        <v>64</v>
      </c>
      <c r="B61" s="136"/>
      <c r="C61" s="134"/>
      <c r="D61" s="134"/>
      <c r="E61" s="174"/>
      <c r="F61" s="136"/>
      <c r="G61" s="135"/>
      <c r="H61" s="126"/>
      <c r="I61" s="126"/>
      <c r="J61" s="246"/>
      <c r="K61" s="136"/>
      <c r="L61" s="24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88"/>
      <c r="B62" s="189"/>
      <c r="C62" s="183" t="s">
        <v>73</v>
      </c>
      <c r="D62" s="280"/>
      <c r="E62" s="280"/>
      <c r="F62" s="280"/>
      <c r="G62" s="185"/>
      <c r="H62" s="186"/>
      <c r="I62" s="183"/>
      <c r="J62" s="280"/>
      <c r="K62" s="280"/>
      <c r="L62" s="28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88</v>
      </c>
      <c r="B63" s="295"/>
      <c r="C63" s="284">
        <v>43218</v>
      </c>
      <c r="D63" s="284">
        <v>43219</v>
      </c>
      <c r="E63" s="284">
        <v>43221</v>
      </c>
      <c r="F63" s="426"/>
      <c r="G63" s="286">
        <v>47250000</v>
      </c>
      <c r="H63" s="57" t="s">
        <v>9</v>
      </c>
      <c r="I63" s="57" t="s">
        <v>170</v>
      </c>
      <c r="K63" s="246"/>
      <c r="L63" s="111" t="s">
        <v>105</v>
      </c>
      <c r="M63" s="342"/>
    </row>
    <row r="64" spans="1:13" s="33" customFormat="1" ht="15.75" customHeight="1">
      <c r="A64" s="89" t="s">
        <v>96</v>
      </c>
      <c r="B64" s="295"/>
      <c r="C64" s="284">
        <v>43220</v>
      </c>
      <c r="D64" s="284">
        <v>43221</v>
      </c>
      <c r="E64" s="284">
        <v>43223</v>
      </c>
      <c r="F64" s="426"/>
      <c r="G64" s="286">
        <v>20000000</v>
      </c>
      <c r="H64" s="57" t="s">
        <v>9</v>
      </c>
      <c r="I64" s="57" t="s">
        <v>97</v>
      </c>
      <c r="K64" s="246"/>
      <c r="L64" s="111" t="s">
        <v>78</v>
      </c>
      <c r="M64" s="342"/>
    </row>
    <row r="65" spans="1:13" s="33" customFormat="1" ht="15.75" customHeight="1">
      <c r="A65" s="89" t="s">
        <v>104</v>
      </c>
      <c r="B65" s="295"/>
      <c r="C65" s="284">
        <v>43221</v>
      </c>
      <c r="D65" s="284">
        <v>43223</v>
      </c>
      <c r="E65" s="284">
        <v>43225</v>
      </c>
      <c r="F65" s="426"/>
      <c r="G65" s="286">
        <v>23677000</v>
      </c>
      <c r="H65" s="57" t="s">
        <v>9</v>
      </c>
      <c r="I65" s="57" t="s">
        <v>11</v>
      </c>
      <c r="K65" s="246"/>
      <c r="L65" s="111" t="s">
        <v>67</v>
      </c>
      <c r="M65" s="342"/>
    </row>
    <row r="66" spans="1:13" s="33" customFormat="1" ht="15.75" customHeight="1">
      <c r="A66" s="89" t="s">
        <v>119</v>
      </c>
      <c r="B66" s="295"/>
      <c r="C66" s="284">
        <v>43222</v>
      </c>
      <c r="D66" s="284">
        <v>43227</v>
      </c>
      <c r="E66" s="284">
        <v>43230</v>
      </c>
      <c r="F66" s="428"/>
      <c r="G66" s="286">
        <v>45300000</v>
      </c>
      <c r="H66" s="57" t="s">
        <v>9</v>
      </c>
      <c r="I66" s="57" t="s">
        <v>83</v>
      </c>
      <c r="K66" s="246"/>
      <c r="L66" s="111" t="s">
        <v>66</v>
      </c>
      <c r="M66" s="342"/>
    </row>
    <row r="67" spans="1:13" s="33" customFormat="1" ht="15.75" customHeight="1">
      <c r="A67" s="89" t="s">
        <v>129</v>
      </c>
      <c r="B67" s="295"/>
      <c r="C67" s="284">
        <v>43225</v>
      </c>
      <c r="D67" s="284">
        <v>43230</v>
      </c>
      <c r="E67" s="284">
        <v>43232</v>
      </c>
      <c r="F67" s="428"/>
      <c r="G67" s="286">
        <v>32500000</v>
      </c>
      <c r="H67" s="57" t="s">
        <v>9</v>
      </c>
      <c r="I67" s="57" t="s">
        <v>131</v>
      </c>
      <c r="K67" s="246"/>
      <c r="L67" s="111" t="s">
        <v>132</v>
      </c>
      <c r="M67" s="342"/>
    </row>
    <row r="68" spans="1:24" s="61" customFormat="1" ht="15">
      <c r="A68" s="188"/>
      <c r="B68" s="189"/>
      <c r="C68" s="183" t="s">
        <v>19</v>
      </c>
      <c r="D68" s="280"/>
      <c r="E68" s="280"/>
      <c r="F68" s="280"/>
      <c r="G68" s="185"/>
      <c r="H68" s="186"/>
      <c r="I68" s="183"/>
      <c r="J68" s="280"/>
      <c r="K68" s="280"/>
      <c r="L68" s="28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41" t="s">
        <v>64</v>
      </c>
      <c r="B69" s="399"/>
      <c r="C69" s="171"/>
      <c r="D69" s="171"/>
      <c r="E69" s="175"/>
      <c r="F69" s="171"/>
      <c r="G69" s="171"/>
      <c r="H69" s="171"/>
      <c r="I69" s="171"/>
      <c r="J69" s="171"/>
      <c r="K69" s="171"/>
      <c r="L69" s="17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41"/>
      <c r="B70" s="399"/>
      <c r="C70" s="171"/>
      <c r="D70" s="171"/>
      <c r="E70" s="175"/>
      <c r="F70" s="171"/>
      <c r="G70" s="171"/>
      <c r="H70" s="171"/>
      <c r="I70" s="171"/>
      <c r="J70" s="171"/>
      <c r="K70" s="171"/>
      <c r="L70" s="17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87" t="s">
        <v>41</v>
      </c>
      <c r="C71" s="272"/>
      <c r="D71" s="246"/>
      <c r="E71" s="246"/>
      <c r="F71" s="246"/>
      <c r="G71" s="246"/>
      <c r="H71" s="86"/>
      <c r="I71" s="86"/>
      <c r="J71" s="246"/>
      <c r="K71" s="176"/>
      <c r="L71" s="20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88"/>
      <c r="B72" s="182"/>
      <c r="C72" s="183" t="s">
        <v>20</v>
      </c>
      <c r="D72" s="280"/>
      <c r="E72" s="280"/>
      <c r="F72" s="280"/>
      <c r="G72" s="185"/>
      <c r="H72" s="186"/>
      <c r="I72" s="183"/>
      <c r="J72" s="280"/>
      <c r="K72" s="205"/>
      <c r="L72" s="24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89"/>
      <c r="B73" s="295"/>
      <c r="C73" s="156"/>
      <c r="D73" s="162"/>
      <c r="E73" s="417"/>
      <c r="F73" s="249"/>
      <c r="G73" s="286"/>
      <c r="H73" s="57"/>
      <c r="I73" s="57"/>
      <c r="K73" s="249"/>
      <c r="L73" s="11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89"/>
      <c r="B74" s="295"/>
      <c r="C74" s="156"/>
      <c r="D74" s="162"/>
      <c r="E74" s="417"/>
      <c r="F74" s="249"/>
      <c r="G74" s="286"/>
      <c r="H74" s="57"/>
      <c r="I74" s="57"/>
      <c r="K74" s="249"/>
      <c r="L74" s="11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88"/>
      <c r="B75" s="189"/>
      <c r="C75" s="183" t="s">
        <v>21</v>
      </c>
      <c r="D75" s="280"/>
      <c r="E75" s="280"/>
      <c r="F75" s="280"/>
      <c r="G75" s="185"/>
      <c r="H75" s="186"/>
      <c r="I75" s="183"/>
      <c r="J75" s="280"/>
      <c r="K75" s="280"/>
      <c r="L75" s="28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33" customFormat="1" ht="15.75" customHeight="1">
      <c r="A76" s="89" t="s">
        <v>100</v>
      </c>
      <c r="B76" s="295"/>
      <c r="C76" s="284">
        <v>43220</v>
      </c>
      <c r="D76" s="284">
        <v>43220</v>
      </c>
      <c r="E76" s="284">
        <v>43223</v>
      </c>
      <c r="F76" s="426"/>
      <c r="G76" s="286">
        <v>44150000</v>
      </c>
      <c r="H76" s="57" t="s">
        <v>9</v>
      </c>
      <c r="I76" s="57" t="s">
        <v>11</v>
      </c>
      <c r="K76" s="246"/>
      <c r="L76" s="111" t="s">
        <v>67</v>
      </c>
      <c r="M76" s="342"/>
    </row>
    <row r="77" spans="1:13" s="33" customFormat="1" ht="15.75" customHeight="1">
      <c r="A77" s="89" t="s">
        <v>111</v>
      </c>
      <c r="B77" s="295"/>
      <c r="C77" s="284">
        <v>43217</v>
      </c>
      <c r="D77" s="284">
        <v>43223</v>
      </c>
      <c r="E77" s="284">
        <v>43225</v>
      </c>
      <c r="F77" s="426"/>
      <c r="G77" s="286">
        <v>36900000</v>
      </c>
      <c r="H77" s="57" t="s">
        <v>9</v>
      </c>
      <c r="I77" s="57" t="s">
        <v>109</v>
      </c>
      <c r="K77" s="246"/>
      <c r="L77" s="111" t="s">
        <v>108</v>
      </c>
      <c r="M77" s="342"/>
    </row>
    <row r="78" spans="1:13" s="33" customFormat="1" ht="15.75" customHeight="1">
      <c r="A78" s="89" t="s">
        <v>110</v>
      </c>
      <c r="B78" s="295"/>
      <c r="C78" s="284">
        <v>43222</v>
      </c>
      <c r="D78" s="284">
        <v>43225</v>
      </c>
      <c r="E78" s="284">
        <v>43227</v>
      </c>
      <c r="F78" s="426"/>
      <c r="G78" s="286">
        <v>42750000</v>
      </c>
      <c r="H78" s="57" t="s">
        <v>9</v>
      </c>
      <c r="I78" s="57" t="s">
        <v>85</v>
      </c>
      <c r="K78" s="246"/>
      <c r="L78" s="111" t="s">
        <v>66</v>
      </c>
      <c r="M78" s="342"/>
    </row>
    <row r="79" spans="1:13" s="33" customFormat="1" ht="15.75" customHeight="1">
      <c r="A79" s="89" t="s">
        <v>115</v>
      </c>
      <c r="B79" s="295"/>
      <c r="C79" s="284">
        <v>43230</v>
      </c>
      <c r="D79" s="284">
        <v>43230</v>
      </c>
      <c r="E79" s="284">
        <v>43232</v>
      </c>
      <c r="F79" s="428"/>
      <c r="G79" s="286">
        <v>29500000</v>
      </c>
      <c r="H79" s="57" t="s">
        <v>9</v>
      </c>
      <c r="I79" s="57" t="s">
        <v>79</v>
      </c>
      <c r="K79" s="246"/>
      <c r="L79" s="111" t="s">
        <v>82</v>
      </c>
      <c r="M79" s="342"/>
    </row>
    <row r="80" spans="1:13" s="33" customFormat="1" ht="15.75" customHeight="1">
      <c r="A80" s="89" t="s">
        <v>136</v>
      </c>
      <c r="B80" s="295"/>
      <c r="C80" s="284">
        <v>43230</v>
      </c>
      <c r="D80" s="284">
        <v>43233</v>
      </c>
      <c r="E80" s="284">
        <v>43234</v>
      </c>
      <c r="F80" s="430"/>
      <c r="G80" s="286">
        <v>24328400</v>
      </c>
      <c r="H80" s="57" t="s">
        <v>9</v>
      </c>
      <c r="I80" s="57" t="s">
        <v>11</v>
      </c>
      <c r="K80" s="246"/>
      <c r="L80" s="111" t="s">
        <v>67</v>
      </c>
      <c r="M80" s="342"/>
    </row>
    <row r="81" spans="1:13" s="33" customFormat="1" ht="15.75" customHeight="1">
      <c r="A81" s="89" t="s">
        <v>116</v>
      </c>
      <c r="B81" s="295"/>
      <c r="C81" s="284">
        <v>43234</v>
      </c>
      <c r="D81" s="284">
        <v>43235</v>
      </c>
      <c r="E81" s="284">
        <v>43236</v>
      </c>
      <c r="F81" s="430"/>
      <c r="G81" s="286">
        <v>30000000</v>
      </c>
      <c r="H81" s="57" t="s">
        <v>9</v>
      </c>
      <c r="I81" s="57" t="s">
        <v>11</v>
      </c>
      <c r="K81" s="246"/>
      <c r="L81" s="111" t="s">
        <v>117</v>
      </c>
      <c r="M81" s="342"/>
    </row>
    <row r="82" spans="1:13" s="33" customFormat="1" ht="15.75" customHeight="1">
      <c r="A82" s="89" t="s">
        <v>137</v>
      </c>
      <c r="B82" s="295"/>
      <c r="C82" s="284">
        <v>43235</v>
      </c>
      <c r="D82" s="284">
        <v>43236</v>
      </c>
      <c r="E82" s="284">
        <v>43238</v>
      </c>
      <c r="F82" s="430"/>
      <c r="G82" s="286">
        <v>25500000</v>
      </c>
      <c r="H82" s="57" t="s">
        <v>9</v>
      </c>
      <c r="I82" s="57" t="s">
        <v>174</v>
      </c>
      <c r="K82" s="246"/>
      <c r="L82" s="111" t="s">
        <v>78</v>
      </c>
      <c r="M82" s="342"/>
    </row>
    <row r="83" spans="1:13" s="33" customFormat="1" ht="15.75" customHeight="1">
      <c r="A83" s="89" t="s">
        <v>138</v>
      </c>
      <c r="B83" s="295"/>
      <c r="C83" s="284">
        <v>43235</v>
      </c>
      <c r="D83" s="284">
        <v>43239</v>
      </c>
      <c r="E83" s="284">
        <v>43241</v>
      </c>
      <c r="F83" s="430"/>
      <c r="G83" s="286">
        <v>29500000</v>
      </c>
      <c r="H83" s="57" t="s">
        <v>9</v>
      </c>
      <c r="I83" s="57" t="s">
        <v>79</v>
      </c>
      <c r="K83" s="246"/>
      <c r="L83" s="111" t="s">
        <v>82</v>
      </c>
      <c r="M83" s="342"/>
    </row>
    <row r="84" spans="1:24" s="61" customFormat="1" ht="15">
      <c r="A84" s="188"/>
      <c r="B84" s="189"/>
      <c r="C84" s="183" t="s">
        <v>58</v>
      </c>
      <c r="D84" s="280"/>
      <c r="E84" s="280"/>
      <c r="F84" s="280"/>
      <c r="G84" s="185"/>
      <c r="H84" s="186"/>
      <c r="I84" s="183"/>
      <c r="J84" s="280"/>
      <c r="K84" s="280"/>
      <c r="L84" s="28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41" t="s">
        <v>64</v>
      </c>
      <c r="B85" s="246"/>
      <c r="C85" s="120"/>
      <c r="D85" s="97"/>
      <c r="E85" s="97"/>
      <c r="F85" s="246"/>
      <c r="G85" s="98"/>
      <c r="H85" s="14"/>
      <c r="I85" s="100"/>
      <c r="J85" s="307"/>
      <c r="K85" s="246"/>
      <c r="L85" s="20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188"/>
      <c r="B86" s="189"/>
      <c r="C86" s="183" t="s">
        <v>22</v>
      </c>
      <c r="D86" s="280"/>
      <c r="E86" s="280"/>
      <c r="F86" s="280"/>
      <c r="G86" s="185"/>
      <c r="H86" s="186"/>
      <c r="I86" s="183"/>
      <c r="J86" s="280"/>
      <c r="K86" s="280"/>
      <c r="L86" s="28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33" customFormat="1" ht="15.75" customHeight="1">
      <c r="A87" s="89" t="s">
        <v>139</v>
      </c>
      <c r="B87" s="295"/>
      <c r="C87" s="284">
        <v>43203</v>
      </c>
      <c r="D87" s="284">
        <v>43223</v>
      </c>
      <c r="E87" s="284">
        <v>43241</v>
      </c>
      <c r="F87" s="286">
        <v>11715000</v>
      </c>
      <c r="G87" s="286"/>
      <c r="H87" s="57" t="s">
        <v>140</v>
      </c>
      <c r="I87" s="57" t="s">
        <v>141</v>
      </c>
      <c r="K87" s="246"/>
      <c r="L87" s="111" t="s">
        <v>66</v>
      </c>
      <c r="M87" s="342"/>
    </row>
    <row r="88" spans="1:24" ht="15" customHeight="1">
      <c r="A88" s="188"/>
      <c r="B88" s="189"/>
      <c r="C88" s="183" t="s">
        <v>51</v>
      </c>
      <c r="D88" s="280"/>
      <c r="E88" s="280"/>
      <c r="F88" s="280"/>
      <c r="G88" s="185"/>
      <c r="H88" s="186"/>
      <c r="I88" s="183"/>
      <c r="J88" s="280"/>
      <c r="K88" s="238"/>
      <c r="L88" s="21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41" t="s">
        <v>64</v>
      </c>
      <c r="B89" s="246"/>
      <c r="C89" s="156"/>
      <c r="D89" s="162"/>
      <c r="E89" s="162"/>
      <c r="F89" s="98"/>
      <c r="G89" s="98"/>
      <c r="H89" s="14"/>
      <c r="I89" s="100"/>
      <c r="J89" s="128"/>
      <c r="K89" s="239"/>
      <c r="L89" s="220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88"/>
      <c r="B90" s="189"/>
      <c r="C90" s="183" t="s">
        <v>35</v>
      </c>
      <c r="D90" s="280"/>
      <c r="E90" s="280"/>
      <c r="F90" s="280"/>
      <c r="G90" s="185"/>
      <c r="H90" s="186"/>
      <c r="I90" s="183"/>
      <c r="J90" s="280"/>
      <c r="K90" s="280"/>
      <c r="L90" s="21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41" t="s">
        <v>64</v>
      </c>
      <c r="B91" s="246"/>
      <c r="C91" s="156"/>
      <c r="D91" s="162"/>
      <c r="E91" s="162"/>
      <c r="F91" s="98"/>
      <c r="G91" s="98"/>
      <c r="H91" s="14"/>
      <c r="I91" s="100"/>
      <c r="J91" s="128"/>
      <c r="K91" s="315"/>
      <c r="L91" s="245"/>
      <c r="M91" s="168"/>
    </row>
    <row r="92" spans="1:24" s="61" customFormat="1" ht="15" customHeight="1">
      <c r="A92" s="188"/>
      <c r="B92" s="189"/>
      <c r="C92" s="183" t="s">
        <v>81</v>
      </c>
      <c r="D92" s="280"/>
      <c r="E92" s="280"/>
      <c r="F92" s="280"/>
      <c r="G92" s="185"/>
      <c r="H92" s="186"/>
      <c r="I92" s="183"/>
      <c r="J92" s="280"/>
      <c r="K92" s="280"/>
      <c r="L92" s="28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418" customFormat="1" ht="15" customHeight="1">
      <c r="A93" s="157" t="s">
        <v>64</v>
      </c>
      <c r="B93" s="249"/>
      <c r="C93" s="296"/>
      <c r="D93" s="162"/>
      <c r="E93" s="162"/>
      <c r="F93" s="308"/>
      <c r="H93" s="14"/>
      <c r="I93" s="307"/>
      <c r="J93" s="249"/>
      <c r="K93" s="249"/>
      <c r="L93" s="111"/>
      <c r="M93" s="289"/>
    </row>
    <row r="94" spans="1:24" ht="15" customHeight="1">
      <c r="A94" s="188"/>
      <c r="B94" s="189"/>
      <c r="C94" s="183" t="s">
        <v>36</v>
      </c>
      <c r="D94" s="280"/>
      <c r="E94" s="280"/>
      <c r="F94" s="280"/>
      <c r="G94" s="185"/>
      <c r="H94" s="186"/>
      <c r="I94" s="183"/>
      <c r="J94" s="280"/>
      <c r="K94" s="280"/>
      <c r="L94" s="28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41" t="s">
        <v>64</v>
      </c>
      <c r="B95" s="15"/>
      <c r="C95" s="15"/>
      <c r="D95" s="123"/>
      <c r="E95" s="15"/>
      <c r="F95" s="98"/>
      <c r="G95" s="18"/>
      <c r="H95" s="14"/>
      <c r="I95" s="14"/>
      <c r="J95" s="246"/>
      <c r="K95" s="246"/>
      <c r="L95" s="122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88"/>
      <c r="B96" s="189"/>
      <c r="C96" s="183" t="s">
        <v>37</v>
      </c>
      <c r="D96" s="280"/>
      <c r="E96" s="280"/>
      <c r="F96" s="280"/>
      <c r="G96" s="185"/>
      <c r="H96" s="186"/>
      <c r="I96" s="183"/>
      <c r="J96" s="280"/>
      <c r="K96" s="280"/>
      <c r="L96" s="28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41" t="s">
        <v>64</v>
      </c>
      <c r="B97" s="246"/>
      <c r="C97" s="142"/>
      <c r="D97" s="142"/>
      <c r="E97" s="170"/>
      <c r="F97" s="246"/>
      <c r="G97" s="246"/>
      <c r="H97" s="246"/>
      <c r="I97" s="246"/>
      <c r="J97" s="246"/>
      <c r="K97" s="246"/>
      <c r="L97" s="13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88"/>
      <c r="B98" s="189"/>
      <c r="C98" s="183" t="s">
        <v>38</v>
      </c>
      <c r="D98" s="280"/>
      <c r="E98" s="280"/>
      <c r="F98" s="280"/>
      <c r="G98" s="185"/>
      <c r="H98" s="186"/>
      <c r="I98" s="183"/>
      <c r="J98" s="280"/>
      <c r="K98" s="280"/>
      <c r="L98" s="28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41" t="s">
        <v>64</v>
      </c>
      <c r="B99" s="246"/>
      <c r="C99" s="142"/>
      <c r="D99" s="142"/>
      <c r="E99" s="170"/>
      <c r="F99" s="246"/>
      <c r="G99" s="246"/>
      <c r="H99" s="246"/>
      <c r="I99" s="246"/>
      <c r="J99" s="246"/>
      <c r="K99" s="246"/>
      <c r="L99" s="106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88"/>
      <c r="B100" s="189"/>
      <c r="C100" s="183" t="s">
        <v>23</v>
      </c>
      <c r="D100" s="280"/>
      <c r="E100" s="280"/>
      <c r="F100" s="280"/>
      <c r="G100" s="185"/>
      <c r="H100" s="186"/>
      <c r="I100" s="183"/>
      <c r="J100" s="280"/>
      <c r="K100" s="280"/>
      <c r="L100" s="28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13" s="250" customFormat="1" ht="15" customHeight="1">
      <c r="A101" s="141" t="s">
        <v>64</v>
      </c>
      <c r="B101" s="249"/>
      <c r="C101" s="296"/>
      <c r="D101" s="162"/>
      <c r="E101" s="162"/>
      <c r="F101" s="308"/>
      <c r="G101" s="308"/>
      <c r="H101" s="14"/>
      <c r="I101" s="307"/>
      <c r="J101" s="249"/>
      <c r="K101" s="249"/>
      <c r="L101" s="111"/>
      <c r="M101" s="289"/>
    </row>
    <row r="102" spans="1:24" ht="15" customHeight="1">
      <c r="A102" s="173"/>
      <c r="B102" s="119"/>
      <c r="C102" s="235"/>
      <c r="D102" s="235"/>
      <c r="E102" s="235"/>
      <c r="F102" s="235"/>
      <c r="G102" s="119"/>
      <c r="H102" s="119"/>
      <c r="I102" s="119"/>
      <c r="J102" s="119"/>
      <c r="K102" s="214"/>
      <c r="L102" s="215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ht="15" customHeight="1">
      <c r="L191"/>
    </row>
    <row r="192" ht="15" customHeight="1">
      <c r="L19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2018-05-23T20:37:26Z</dcterms:modified>
  <cp:category/>
  <cp:version/>
  <cp:contentType/>
  <cp:contentStatus/>
</cp:coreProperties>
</file>