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'BULK'!$A$1:$K$115</definedName>
    <definedName name="_xlnm.Print_Area" localSheetId="0">'LINEUP'!$A$1:$K$134</definedName>
    <definedName name="_xlnm.Print_Area" localSheetId="3">'Partial Recap'!$A$1:$L$79</definedName>
  </definedNames>
  <calcPr fullCalcOnLoad="1"/>
</workbook>
</file>

<file path=xl/sharedStrings.xml><?xml version="1.0" encoding="utf-8"?>
<sst xmlns="http://schemas.openxmlformats.org/spreadsheetml/2006/main" count="607" uniqueCount="137">
  <si>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</si>
  <si>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</si>
  <si>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</si>
  <si>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</si>
  <si>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</si>
  <si>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</si>
  <si>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</si>
  <si>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</si>
  <si>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</si>
  <si>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</si>
  <si>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</si>
  <si>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</si>
  <si>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</si>
  <si>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</si>
  <si>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</si>
  <si>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</si>
  <si>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</si>
  <si>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</si>
  <si>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</si>
  <si>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</si>
  <si>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</si>
  <si>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</si>
  <si>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</si>
  <si>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</si>
  <si>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</si>
  <si>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</si>
  <si>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</si>
  <si>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</si>
  <si>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</si>
  <si>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</si>
  <si>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</si>
  <si>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</si>
  <si>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</si>
  <si>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</si>
  <si>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</si>
  <si>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</si>
  <si>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</si>
  <si>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</si>
  <si>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</si>
  <si>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</si>
  <si>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</si>
  <si>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</si>
  <si>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</si>
  <si>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</si>
  <si>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</si>
  <si>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</si>
  <si>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</si>
  <si>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</si>
  <si>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</si>
  <si>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</si>
  <si>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</si>
  <si>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</si>
  <si>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</si>
  <si>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</si>
  <si>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</si>
  <si>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</si>
  <si>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</si>
  <si>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</si>
  <si>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</si>
  <si>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</si>
  <si>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</si>
  <si>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</si>
  <si>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</si>
  <si>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</si>
  <si>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</si>
  <si>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</si>
  <si>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</si>
  <si>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</si>
  <si>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</si>
  <si>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</si>
  <si>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</si>
  <si>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</si>
  <si>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</si>
  <si>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</si>
  <si>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</si>
  <si>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</si>
  <si>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</si>
  <si>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</si>
  <si>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</si>
  <si>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</si>
  <si>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</si>
  <si>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A45</t>
  </si>
  <si>
    <t>ALGERIA</t>
  </si>
  <si>
    <t>CHITTAGONG, BANGLADESH</t>
  </si>
  <si>
    <t>© 2019 Williams Servicos Maritimos Ltda, Brazil</t>
  </si>
  <si>
    <t>BEJAIA, ALGERIA</t>
  </si>
  <si>
    <t>MIDSTAR</t>
  </si>
  <si>
    <t>L. DREYFUS</t>
  </si>
  <si>
    <t>B150</t>
  </si>
  <si>
    <t>COFCO</t>
  </si>
  <si>
    <t>VERUDA</t>
  </si>
  <si>
    <t>SAUDI ARABIA</t>
  </si>
  <si>
    <t>FLORINDA I</t>
  </si>
  <si>
    <t>NOVO MESTO</t>
  </si>
  <si>
    <t xml:space="preserve">GREAT RICH </t>
  </si>
  <si>
    <t>LAGOS, NIGERIA</t>
  </si>
  <si>
    <t>DS MANATEE</t>
  </si>
  <si>
    <t>AGERI</t>
  </si>
  <si>
    <t>SSI NEMESIS</t>
  </si>
  <si>
    <t>THOR MAGNIHILD</t>
  </si>
  <si>
    <t>NAVIGATOR B</t>
  </si>
  <si>
    <t>THE ABLE</t>
  </si>
  <si>
    <t>SIRAYA WISDON</t>
  </si>
  <si>
    <t>PORTUGAL</t>
  </si>
  <si>
    <t>EDF&amp;FMAN</t>
  </si>
  <si>
    <t>OCEAN EAGLE</t>
  </si>
  <si>
    <t>SOSTAR</t>
  </si>
  <si>
    <t>INNOVATION</t>
  </si>
  <si>
    <t>BALTIC MANTIS</t>
  </si>
  <si>
    <t>GENCO OCEAN</t>
  </si>
  <si>
    <t>JEDDAH, SAUDI ARABIA</t>
  </si>
  <si>
    <t>CASABLANCA, MOROCCO</t>
  </si>
  <si>
    <t>IGMA</t>
  </si>
  <si>
    <t>SHANGHAI, CHINA</t>
  </si>
  <si>
    <t>SFL KENT</t>
  </si>
  <si>
    <t>APOLLONIA</t>
  </si>
  <si>
    <t>PANWORLD</t>
  </si>
  <si>
    <t>ARKLOW SPRA</t>
  </si>
  <si>
    <t>BEST FUTURE</t>
  </si>
  <si>
    <t xml:space="preserve">KEDROS </t>
  </si>
  <si>
    <t>BK ALICE</t>
  </si>
  <si>
    <t>RED DAISY</t>
  </si>
  <si>
    <t>SUGAR LINE UP edition 20.03.2019</t>
  </si>
  <si>
    <t>WILLIAMS BRAZIL SUGAR LINE UP EDITION 20.03.2019</t>
  </si>
  <si>
    <t>NORDIC SEOUL</t>
  </si>
  <si>
    <t>SINGAPORE</t>
  </si>
  <si>
    <t>TAI PROGRESSS</t>
  </si>
  <si>
    <t>ANDROMEDA</t>
  </si>
  <si>
    <t>COMMON VENTURE</t>
  </si>
  <si>
    <t>ENERFO</t>
  </si>
  <si>
    <t>ZADAR, CROACIA</t>
  </si>
  <si>
    <t>LEONARISSO</t>
  </si>
  <si>
    <t>EFTICHIA</t>
  </si>
  <si>
    <t>DK INITIO</t>
  </si>
  <si>
    <t>CHARM LONG</t>
  </si>
  <si>
    <t>ALEXANDROS THEO</t>
  </si>
  <si>
    <t>MARCH 2019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</si>
</sst>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84" fillId="0" borderId="0" xfId="0" applyFont="1" applyAlignment="1">
      <alignment horizontal="center" readingOrder="1"/>
    </xf>
    <xf numFmtId="0" fontId="2" fillId="0" borderId="0" xfId="50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10" fillId="0" borderId="0" xfId="50" applyFont="1" applyAlignment="1">
      <alignment horizontal="left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13" fillId="0" borderId="0" xfId="50" applyFont="1" applyAlignment="1">
      <alignment horizontal="left"/>
      <protection/>
    </xf>
    <xf numFmtId="0" fontId="85" fillId="33" borderId="0" xfId="0" applyFont="1" applyFill="1" applyAlignment="1">
      <alignment/>
    </xf>
    <xf numFmtId="0" fontId="13" fillId="0" borderId="0" xfId="50" applyFont="1">
      <alignment/>
      <protection/>
    </xf>
    <xf numFmtId="3" fontId="13" fillId="0" borderId="0" xfId="50" applyNumberFormat="1" applyFont="1">
      <alignment/>
      <protection/>
    </xf>
    <xf numFmtId="0" fontId="11" fillId="33" borderId="0" xfId="50" applyFont="1" applyFill="1" applyAlignment="1">
      <alignment horizontal="left"/>
      <protection/>
    </xf>
    <xf numFmtId="0" fontId="3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15" fillId="0" borderId="0" xfId="50" applyFont="1" applyAlignment="1">
      <alignment horizontal="centerContinuous"/>
      <protection/>
    </xf>
    <xf numFmtId="0" fontId="14" fillId="0" borderId="0" xfId="50" applyFont="1">
      <alignment/>
      <protection/>
    </xf>
    <xf numFmtId="3" fontId="16" fillId="34" borderId="0" xfId="50" applyNumberFormat="1" applyFont="1" applyFill="1">
      <alignment/>
      <protection/>
    </xf>
    <xf numFmtId="0" fontId="14" fillId="33" borderId="0" xfId="50" applyFont="1" applyFill="1" applyAlignment="1">
      <alignment horizontal="centerContinuous"/>
      <protection/>
    </xf>
    <xf numFmtId="0" fontId="8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6" fillId="33" borderId="0" xfId="50" applyNumberFormat="1" applyFont="1" applyFill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3" fontId="14" fillId="33" borderId="12" xfId="50" applyNumberFormat="1" applyFont="1" applyFill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3" fontId="8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50" applyFont="1" applyAlignment="1">
      <alignment horizontal="left"/>
      <protection/>
    </xf>
    <xf numFmtId="0" fontId="11" fillId="0" borderId="0" xfId="50" applyFont="1">
      <alignment/>
      <protection/>
    </xf>
    <xf numFmtId="3" fontId="2" fillId="0" borderId="0" xfId="50" applyNumberFormat="1">
      <alignment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11" fillId="33" borderId="0" xfId="50" applyNumberFormat="1" applyFont="1" applyFill="1">
      <alignment/>
      <protection/>
    </xf>
    <xf numFmtId="0" fontId="0" fillId="0" borderId="0" xfId="0" applyAlignment="1">
      <alignment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33" borderId="0" xfId="50" applyFont="1" applyFill="1" applyAlignment="1">
      <alignment horizontal="center"/>
      <protection/>
    </xf>
    <xf numFmtId="0" fontId="12" fillId="33" borderId="0" xfId="50" applyFont="1" applyFill="1" applyAlignment="1">
      <alignment horizontal="center"/>
      <protection/>
    </xf>
    <xf numFmtId="0" fontId="14" fillId="0" borderId="13" xfId="50" applyFont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33" borderId="0" xfId="50" applyFont="1" applyFill="1" applyAlignment="1">
      <alignment horizontal="center"/>
      <protection/>
    </xf>
    <xf numFmtId="0" fontId="13" fillId="0" borderId="12" xfId="0" applyFont="1" applyBorder="1" applyAlignment="1">
      <alignment horizontal="left"/>
    </xf>
    <xf numFmtId="3" fontId="14" fillId="33" borderId="0" xfId="50" applyNumberFormat="1" applyFont="1" applyFill="1" applyAlignment="1">
      <alignment horizontal="centerContinuous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3" fontId="13" fillId="0" borderId="0" xfId="50" applyNumberFormat="1" applyFont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Alignment="1">
      <alignment horizontal="center" vertical="center"/>
      <protection/>
    </xf>
    <xf numFmtId="3" fontId="13" fillId="0" borderId="0" xfId="5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83" fillId="0" borderId="12" xfId="0" applyFont="1" applyBorder="1" applyAlignment="1">
      <alignment/>
    </xf>
    <xf numFmtId="0" fontId="0" fillId="0" borderId="0" xfId="0" applyAlignment="1">
      <alignment/>
    </xf>
    <xf numFmtId="0" fontId="8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4" fillId="0" borderId="0" xfId="50" applyFont="1" applyAlignment="1">
      <alignment horizontal="left"/>
      <protection/>
    </xf>
    <xf numFmtId="0" fontId="85" fillId="0" borderId="1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3" fillId="0" borderId="0" xfId="51" applyFont="1" applyAlignment="1">
      <alignment horizontal="center"/>
      <protection/>
    </xf>
    <xf numFmtId="0" fontId="13" fillId="0" borderId="13" xfId="5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Alignment="1">
      <alignment horizontal="right"/>
    </xf>
    <xf numFmtId="0" fontId="2" fillId="0" borderId="0" xfId="51">
      <alignment/>
      <protection/>
    </xf>
    <xf numFmtId="0" fontId="0" fillId="0" borderId="13" xfId="0" applyBorder="1" applyAlignment="1">
      <alignment horizontal="center"/>
    </xf>
    <xf numFmtId="0" fontId="86" fillId="0" borderId="0" xfId="0" applyFont="1" applyAlignment="1">
      <alignment/>
    </xf>
    <xf numFmtId="3" fontId="13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2" fillId="0" borderId="13" xfId="51" applyBorder="1" applyAlignment="1">
      <alignment horizontal="center"/>
      <protection/>
    </xf>
    <xf numFmtId="0" fontId="14" fillId="0" borderId="12" xfId="0" applyFont="1" applyBorder="1" applyAlignment="1">
      <alignment/>
    </xf>
    <xf numFmtId="22" fontId="17" fillId="0" borderId="10" xfId="51" applyNumberFormat="1" applyFont="1" applyBorder="1">
      <alignment/>
      <protection/>
    </xf>
    <xf numFmtId="0" fontId="2" fillId="0" borderId="11" xfId="51" applyBorder="1">
      <alignment/>
      <protection/>
    </xf>
    <xf numFmtId="22" fontId="17" fillId="0" borderId="12" xfId="51" applyNumberFormat="1" applyFont="1" applyBorder="1" applyAlignment="1">
      <alignment horizontal="center"/>
      <protection/>
    </xf>
    <xf numFmtId="0" fontId="2" fillId="0" borderId="12" xfId="51" applyBorder="1">
      <alignment/>
      <protection/>
    </xf>
    <xf numFmtId="0" fontId="2" fillId="0" borderId="0" xfId="51" applyAlignment="1">
      <alignment horizontal="right"/>
      <protection/>
    </xf>
    <xf numFmtId="0" fontId="2" fillId="0" borderId="0" xfId="51" applyAlignment="1">
      <alignment horizontal="center"/>
      <protection/>
    </xf>
    <xf numFmtId="0" fontId="7" fillId="0" borderId="0" xfId="51" applyFont="1" applyAlignment="1">
      <alignment horizontal="right"/>
      <protection/>
    </xf>
    <xf numFmtId="0" fontId="0" fillId="0" borderId="0" xfId="0" applyAlignment="1">
      <alignment/>
    </xf>
    <xf numFmtId="0" fontId="85" fillId="0" borderId="12" xfId="0" applyFont="1" applyBorder="1" applyAlignment="1">
      <alignment/>
    </xf>
    <xf numFmtId="189" fontId="13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Alignment="1">
      <alignment horizontal="left"/>
      <protection/>
    </xf>
    <xf numFmtId="0" fontId="14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189" fontId="13" fillId="0" borderId="0" xfId="0" applyNumberFormat="1" applyFont="1" applyAlignment="1">
      <alignment horizontal="left"/>
    </xf>
    <xf numFmtId="16" fontId="13" fillId="0" borderId="0" xfId="0" applyNumberFormat="1" applyFont="1" applyAlignment="1">
      <alignment horizontal="center"/>
    </xf>
    <xf numFmtId="189" fontId="13" fillId="0" borderId="0" xfId="50" applyNumberFormat="1" applyFont="1" applyAlignment="1">
      <alignment horizontal="right"/>
      <protection/>
    </xf>
    <xf numFmtId="0" fontId="14" fillId="0" borderId="17" xfId="50" applyFont="1" applyBorder="1" applyAlignment="1">
      <alignment horizontal="right"/>
      <protection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49" fillId="33" borderId="0" xfId="0" applyFont="1" applyFill="1" applyAlignment="1">
      <alignment/>
    </xf>
    <xf numFmtId="0" fontId="49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Border="1" applyAlignment="1">
      <alignment horizontal="center"/>
      <protection/>
    </xf>
    <xf numFmtId="3" fontId="14" fillId="37" borderId="0" xfId="50" applyNumberFormat="1" applyFont="1" applyFill="1">
      <alignment/>
      <protection/>
    </xf>
    <xf numFmtId="0" fontId="85" fillId="0" borderId="26" xfId="0" applyFont="1" applyBorder="1" applyAlignment="1">
      <alignment horizontal="center"/>
    </xf>
    <xf numFmtId="0" fontId="13" fillId="0" borderId="12" xfId="50" applyFont="1" applyBorder="1" applyAlignment="1">
      <alignment horizontal="left"/>
      <protection/>
    </xf>
    <xf numFmtId="0" fontId="13" fillId="0" borderId="27" xfId="0" applyFont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12" xfId="51" applyFont="1" applyBorder="1">
      <alignment/>
      <protection/>
    </xf>
    <xf numFmtId="0" fontId="14" fillId="37" borderId="12" xfId="50" applyFont="1" applyFill="1" applyBorder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5" fillId="0" borderId="29" xfId="0" applyFont="1" applyBorder="1" applyAlignment="1">
      <alignment horizontal="center"/>
    </xf>
    <xf numFmtId="0" fontId="0" fillId="0" borderId="0" xfId="0" applyAlignment="1">
      <alignment/>
    </xf>
    <xf numFmtId="22" fontId="9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50" applyFont="1" applyBorder="1" applyAlignment="1">
      <alignment horizontal="left"/>
      <protection/>
    </xf>
    <xf numFmtId="0" fontId="2" fillId="0" borderId="0" xfId="50" applyFont="1">
      <alignment/>
      <protection/>
    </xf>
    <xf numFmtId="0" fontId="14" fillId="0" borderId="0" xfId="0" applyFont="1" applyAlignment="1">
      <alignment/>
    </xf>
    <xf numFmtId="2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84" fillId="0" borderId="0" xfId="0" applyFont="1" applyAlignment="1">
      <alignment horizontal="center" readingOrder="1"/>
    </xf>
    <xf numFmtId="0" fontId="2" fillId="0" borderId="0" xfId="50" applyFont="1" applyAlignment="1">
      <alignment horizontal="center"/>
      <protection/>
    </xf>
    <xf numFmtId="0" fontId="2" fillId="0" borderId="13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7" fillId="0" borderId="0" xfId="50" applyFont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66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77" fillId="0" borderId="0" xfId="0" applyFont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Alignment="1">
      <alignment horizontal="left"/>
      <protection/>
    </xf>
    <xf numFmtId="189" fontId="13" fillId="0" borderId="0" xfId="50" applyNumberFormat="1" applyFont="1" applyAlignment="1">
      <alignment horizontal="right"/>
      <protection/>
    </xf>
    <xf numFmtId="3" fontId="85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16" fontId="0" fillId="0" borderId="0" xfId="0" applyNumberFormat="1" applyAlignment="1">
      <alignment/>
    </xf>
    <xf numFmtId="189" fontId="13" fillId="0" borderId="0" xfId="51" applyNumberFormat="1" applyFont="1" applyAlignment="1">
      <alignment horizontal="left"/>
      <protection/>
    </xf>
    <xf numFmtId="0" fontId="0" fillId="0" borderId="12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3" fontId="91" fillId="0" borderId="0" xfId="57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13" fillId="0" borderId="0" xfId="50" applyNumberFormat="1" applyFont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3" fontId="11" fillId="0" borderId="0" xfId="50" applyNumberFormat="1" applyFont="1">
      <alignment/>
      <protection/>
    </xf>
    <xf numFmtId="0" fontId="66" fillId="0" borderId="0" xfId="0" applyFont="1" applyAlignment="1">
      <alignment/>
    </xf>
    <xf numFmtId="0" fontId="83" fillId="0" borderId="13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3" fontId="85" fillId="0" borderId="0" xfId="0" applyNumberFormat="1" applyFont="1" applyAlignment="1">
      <alignment/>
    </xf>
    <xf numFmtId="0" fontId="14" fillId="0" borderId="13" xfId="50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189" fontId="13" fillId="0" borderId="0" xfId="0" applyNumberFormat="1" applyFont="1" applyAlignment="1">
      <alignment horizontal="left"/>
    </xf>
    <xf numFmtId="189" fontId="13" fillId="0" borderId="0" xfId="0" applyNumberFormat="1" applyFont="1" applyAlignment="1">
      <alignment horizontal="center"/>
    </xf>
    <xf numFmtId="16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5" fillId="0" borderId="12" xfId="0" applyFont="1" applyBorder="1" applyAlignment="1">
      <alignment/>
    </xf>
    <xf numFmtId="0" fontId="14" fillId="0" borderId="14" xfId="50" applyFont="1" applyBorder="1">
      <alignment/>
      <protection/>
    </xf>
    <xf numFmtId="0" fontId="0" fillId="0" borderId="15" xfId="0" applyBorder="1" applyAlignment="1">
      <alignment/>
    </xf>
    <xf numFmtId="0" fontId="13" fillId="0" borderId="15" xfId="50" applyFont="1" applyBorder="1" applyAlignment="1">
      <alignment horizontal="left"/>
      <protection/>
    </xf>
    <xf numFmtId="3" fontId="85" fillId="0" borderId="15" xfId="0" applyNumberFormat="1" applyFont="1" applyBorder="1" applyAlignment="1">
      <alignment/>
    </xf>
    <xf numFmtId="0" fontId="13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0" xfId="50" applyFont="1" applyBorder="1">
      <alignment/>
      <protection/>
    </xf>
    <xf numFmtId="0" fontId="13" fillId="0" borderId="11" xfId="50" applyFont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13" fillId="0" borderId="11" xfId="50" applyFont="1" applyBorder="1" applyAlignment="1">
      <alignment horizontal="center"/>
      <protection/>
    </xf>
    <xf numFmtId="0" fontId="14" fillId="0" borderId="17" xfId="50" applyFont="1" applyBorder="1" applyAlignment="1">
      <alignment horizontal="right"/>
      <protection/>
    </xf>
    <xf numFmtId="0" fontId="14" fillId="0" borderId="12" xfId="50" applyFont="1" applyBorder="1">
      <alignment/>
      <protection/>
    </xf>
    <xf numFmtId="3" fontId="12" fillId="0" borderId="0" xfId="50" applyNumberFormat="1" applyFont="1">
      <alignment/>
      <protection/>
    </xf>
    <xf numFmtId="0" fontId="13" fillId="0" borderId="0" xfId="50" applyFont="1" applyAlignment="1">
      <alignment horizontal="center"/>
      <protection/>
    </xf>
    <xf numFmtId="0" fontId="77" fillId="0" borderId="0" xfId="0" applyFont="1" applyAlignment="1">
      <alignment/>
    </xf>
    <xf numFmtId="0" fontId="49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Alignment="1">
      <alignment horizontal="center"/>
      <protection/>
    </xf>
    <xf numFmtId="1" fontId="13" fillId="0" borderId="0" xfId="0" applyNumberFormat="1" applyFont="1" applyAlignment="1">
      <alignment horizont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6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0" fontId="13" fillId="0" borderId="13" xfId="50" applyFont="1" applyBorder="1" applyAlignment="1">
      <alignment horizontal="right"/>
      <protection/>
    </xf>
    <xf numFmtId="0" fontId="26" fillId="0" borderId="0" xfId="50" applyFont="1" applyAlignment="1">
      <alignment horizontal="left"/>
      <protection/>
    </xf>
    <xf numFmtId="0" fontId="26" fillId="0" borderId="0" xfId="50" applyFont="1" applyAlignment="1">
      <alignment horizontal="center"/>
      <protection/>
    </xf>
    <xf numFmtId="0" fontId="26" fillId="0" borderId="0" xfId="50" applyFont="1">
      <alignment/>
      <protection/>
    </xf>
    <xf numFmtId="0" fontId="20" fillId="0" borderId="12" xfId="50" applyFont="1" applyBorder="1">
      <alignment/>
      <protection/>
    </xf>
    <xf numFmtId="0" fontId="14" fillId="0" borderId="14" xfId="50" applyFont="1" applyBorder="1" applyAlignment="1">
      <alignment horizontal="left"/>
      <protection/>
    </xf>
    <xf numFmtId="0" fontId="83" fillId="0" borderId="15" xfId="0" applyFont="1" applyBorder="1" applyAlignment="1">
      <alignment/>
    </xf>
    <xf numFmtId="0" fontId="14" fillId="0" borderId="15" xfId="50" applyFont="1" applyBorder="1" applyAlignment="1">
      <alignment horizontal="left"/>
      <protection/>
    </xf>
    <xf numFmtId="3" fontId="88" fillId="0" borderId="15" xfId="0" applyNumberFormat="1" applyFont="1" applyBorder="1" applyAlignment="1">
      <alignment/>
    </xf>
    <xf numFmtId="0" fontId="14" fillId="0" borderId="15" xfId="50" applyFont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13" fillId="0" borderId="11" xfId="50" applyFont="1" applyBorder="1">
      <alignment/>
      <protection/>
    </xf>
    <xf numFmtId="0" fontId="94" fillId="0" borderId="17" xfId="0" applyFont="1" applyBorder="1" applyAlignment="1">
      <alignment/>
    </xf>
    <xf numFmtId="3" fontId="14" fillId="0" borderId="0" xfId="50" applyNumberFormat="1" applyFont="1">
      <alignment/>
      <protection/>
    </xf>
    <xf numFmtId="0" fontId="4" fillId="0" borderId="0" xfId="50" applyFont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11" fillId="0" borderId="0" xfId="50" applyFont="1" applyAlignment="1">
      <alignment horizontal="left"/>
      <protection/>
    </xf>
    <xf numFmtId="0" fontId="15" fillId="0" borderId="0" xfId="50" applyFont="1" applyAlignment="1">
      <alignment horizontal="centerContinuous"/>
      <protection/>
    </xf>
    <xf numFmtId="0" fontId="14" fillId="0" borderId="13" xfId="50" applyFont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Alignment="1">
      <alignment horizontal="centerContinuous"/>
      <protection/>
    </xf>
    <xf numFmtId="0" fontId="13" fillId="0" borderId="12" xfId="50" applyFont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>
      <alignment/>
      <protection/>
    </xf>
    <xf numFmtId="3" fontId="14" fillId="0" borderId="12" xfId="50" applyNumberFormat="1" applyFont="1" applyBorder="1">
      <alignment/>
      <protection/>
    </xf>
    <xf numFmtId="0" fontId="14" fillId="0" borderId="0" xfId="50" applyFont="1">
      <alignment/>
      <protection/>
    </xf>
    <xf numFmtId="3" fontId="16" fillId="0" borderId="0" xfId="50" applyNumberFormat="1" applyFont="1">
      <alignment/>
      <protection/>
    </xf>
    <xf numFmtId="3" fontId="13" fillId="0" borderId="13" xfId="50" applyNumberFormat="1" applyFont="1" applyBorder="1">
      <alignment/>
      <protection/>
    </xf>
    <xf numFmtId="0" fontId="14" fillId="0" borderId="12" xfId="50" applyFont="1" applyBorder="1" applyAlignment="1">
      <alignment horizontal="centerContinuous"/>
      <protection/>
    </xf>
    <xf numFmtId="0" fontId="14" fillId="0" borderId="0" xfId="50" applyFont="1" applyAlignment="1">
      <alignment horizontal="centerContinuous"/>
      <protection/>
    </xf>
    <xf numFmtId="3" fontId="2" fillId="0" borderId="0" xfId="50" applyNumberFormat="1" applyFont="1">
      <alignment/>
      <protection/>
    </xf>
    <xf numFmtId="3" fontId="8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7" fillId="0" borderId="12" xfId="50" applyFont="1" applyBorder="1">
      <alignment/>
      <protection/>
    </xf>
    <xf numFmtId="0" fontId="28" fillId="0" borderId="0" xfId="50" applyFont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Alignment="1">
      <alignment horizontal="center"/>
      <protection/>
    </xf>
    <xf numFmtId="3" fontId="90" fillId="33" borderId="0" xfId="50" applyNumberFormat="1" applyFont="1" applyFill="1">
      <alignment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Border="1" applyAlignment="1">
      <alignment/>
    </xf>
    <xf numFmtId="0" fontId="2" fillId="0" borderId="15" xfId="50" applyBorder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0" borderId="0" xfId="50" applyFont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89" fontId="13" fillId="0" borderId="0" xfId="50" applyNumberFormat="1" applyFont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0" fontId="9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85" fillId="0" borderId="0" xfId="51" applyFont="1" applyAlignment="1">
      <alignment horizontal="center"/>
      <protection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" fontId="13" fillId="0" borderId="0" xfId="51" applyNumberFormat="1" applyFont="1" applyAlignment="1">
      <alignment horizontal="center"/>
      <protection/>
    </xf>
    <xf numFmtId="189" fontId="13" fillId="0" borderId="0" xfId="51" applyNumberFormat="1" applyFont="1" applyAlignment="1">
      <alignment horizontal="center"/>
      <protection/>
    </xf>
    <xf numFmtId="16" fontId="13" fillId="0" borderId="0" xfId="50" applyNumberFormat="1" applyFont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100" fillId="0" borderId="0" xfId="50" applyFont="1">
      <alignment/>
      <protection/>
    </xf>
    <xf numFmtId="0" fontId="6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7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4" fillId="0" borderId="17" xfId="51" applyFont="1" applyBorder="1" applyAlignment="1">
      <alignment horizontal="center"/>
      <protection/>
    </xf>
    <xf numFmtId="0" fontId="18" fillId="0" borderId="0" xfId="51" applyFont="1" applyAlignment="1">
      <alignment horizontal="center"/>
      <protection/>
    </xf>
    <xf numFmtId="0" fontId="18" fillId="0" borderId="13" xfId="51" applyFont="1" applyBorder="1" applyAlignment="1">
      <alignment horizontal="center"/>
      <protection/>
    </xf>
    <xf numFmtId="49" fontId="18" fillId="0" borderId="0" xfId="51" applyNumberFormat="1" applyFont="1" applyAlignment="1">
      <alignment horizontal="center"/>
      <protection/>
    </xf>
    <xf numFmtId="49" fontId="18" fillId="0" borderId="13" xfId="51" applyNumberFormat="1" applyFont="1" applyBorder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LINEUP!$A$120:$A$123</c:f>
              <c:strCache/>
            </c:strRef>
          </c:cat>
          <c:val>
            <c:numRef>
              <c:f>LINEUP!$B$120:$B$123</c:f>
              <c:numCache/>
            </c:numRef>
          </c:val>
          <c:shape val="cylinder"/>
        </c:ser>
        <c:overlap val="100"/>
        <c:shape val="cylinder"/>
        <c:axId val="1945252"/>
        <c:axId val="17507269"/>
      </c:bar3D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2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LINEUP!$A$103:$A$107</c:f>
              <c:strCache/>
            </c:strRef>
          </c:cat>
          <c:val>
            <c:numRef>
              <c:f>LINEUP!$B$103:$B$107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3347694"/>
        <c:axId val="8802655"/>
      </c:bar3D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2655"/>
        <c:crosses val="autoZero"/>
        <c:auto val="1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47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BULK!$A$95:$A$98</c:f>
              <c:strCache/>
            </c:strRef>
          </c:cat>
          <c:val>
            <c:numRef>
              <c:f>BULK!$B$95:$B$98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FLINE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118</xdr:row>
      <xdr:rowOff>19050</xdr:rowOff>
    </xdr:from>
    <xdr:to>
      <xdr:col>10</xdr:col>
      <xdr:colOff>104775</xdr:colOff>
      <xdr:row>133</xdr:row>
      <xdr:rowOff>19050</xdr:rowOff>
    </xdr:to>
    <xdr:graphicFrame>
      <xdr:nvGraphicFramePr>
        <xdr:cNvPr id="2" name="Gráfico 7"/>
        <xdr:cNvGraphicFramePr/>
      </xdr:nvGraphicFramePr>
      <xdr:xfrm>
        <a:off x="2409825" y="2382202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100</xdr:row>
      <xdr:rowOff>38100</xdr:rowOff>
    </xdr:from>
    <xdr:to>
      <xdr:col>10</xdr:col>
      <xdr:colOff>133350</xdr:colOff>
      <xdr:row>116</xdr:row>
      <xdr:rowOff>123825</xdr:rowOff>
    </xdr:to>
    <xdr:graphicFrame>
      <xdr:nvGraphicFramePr>
        <xdr:cNvPr id="3" name="Gráfico 6"/>
        <xdr:cNvGraphicFramePr/>
      </xdr:nvGraphicFramePr>
      <xdr:xfrm>
        <a:off x="2428875" y="2041207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3</xdr:col>
      <xdr:colOff>123825</xdr:colOff>
      <xdr:row>92</xdr:row>
      <xdr:rowOff>171450</xdr:rowOff>
    </xdr:from>
    <xdr:to>
      <xdr:col>9</xdr:col>
      <xdr:colOff>419100</xdr:colOff>
      <xdr:row>107</xdr:row>
      <xdr:rowOff>161925</xdr:rowOff>
    </xdr:to>
    <xdr:graphicFrame>
      <xdr:nvGraphicFramePr>
        <xdr:cNvPr id="2" name="Gráfico 13"/>
        <xdr:cNvGraphicFramePr/>
      </xdr:nvGraphicFramePr>
      <xdr:xfrm>
        <a:off x="2590800" y="189071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showGridLines="0" tabSelected="1" zoomScaleSheetLayoutView="80" workbookViewId="0" topLeftCell="A1">
      <selection activeCell="H15" sqref="H15"/>
    </sheetView>
  </sheetViews>
  <sheetFormatPr defaultColWidth="17.28125" defaultRowHeight="15"/>
  <cols>
    <col min="1" max="1" width="17.28125" style="361" customWidth="1"/>
    <col min="2" max="2" width="12.00390625" style="218" customWidth="1"/>
    <col min="3" max="4" width="7.00390625" style="218" customWidth="1"/>
    <col min="5" max="5" width="7.28125" style="218" customWidth="1"/>
    <col min="6" max="6" width="12.57421875" style="218" bestFit="1" customWidth="1"/>
    <col min="7" max="7" width="13.421875" style="218" customWidth="1"/>
    <col min="8" max="8" width="9.421875" style="218" customWidth="1"/>
    <col min="9" max="9" width="31.57421875" style="218" customWidth="1"/>
    <col min="10" max="10" width="14.8515625" style="218" bestFit="1" customWidth="1"/>
    <col min="11" max="11" width="7.8515625" style="218" bestFit="1" customWidth="1"/>
    <col min="12" max="12" width="11.421875" style="411" customWidth="1"/>
    <col min="13" max="16384" width="17.28125" style="218" customWidth="1"/>
  </cols>
  <sheetData>
    <row r="1" spans="1:13" ht="47.25">
      <c r="A1" s="215"/>
      <c r="B1" s="216"/>
      <c r="C1" s="415" t="s">
        <v>61</v>
      </c>
      <c r="D1" s="415"/>
      <c r="E1" s="415"/>
      <c r="F1" s="415"/>
      <c r="G1" s="415"/>
      <c r="H1" s="415"/>
      <c r="I1" s="415"/>
      <c r="J1" s="415"/>
      <c r="K1" s="416"/>
      <c r="L1" s="410"/>
      <c r="M1" s="217"/>
    </row>
    <row r="2" spans="1:13" ht="26.25">
      <c r="A2" s="219"/>
      <c r="B2" s="220"/>
      <c r="C2" s="417" t="s">
        <v>122</v>
      </c>
      <c r="D2" s="418"/>
      <c r="E2" s="418"/>
      <c r="F2" s="418"/>
      <c r="G2" s="418"/>
      <c r="H2" s="418"/>
      <c r="I2" s="418"/>
      <c r="J2" s="418"/>
      <c r="K2" s="419"/>
      <c r="L2" s="410"/>
      <c r="M2" s="217"/>
    </row>
    <row r="3" spans="1:13" ht="15">
      <c r="A3" s="219"/>
      <c r="B3" s="220"/>
      <c r="C3" s="420" t="s">
        <v>84</v>
      </c>
      <c r="D3" s="421"/>
      <c r="E3" s="421"/>
      <c r="F3" s="421"/>
      <c r="G3" s="421"/>
      <c r="H3" s="421"/>
      <c r="I3" s="421"/>
      <c r="J3" s="421"/>
      <c r="K3" s="422"/>
      <c r="L3" s="410"/>
      <c r="M3" s="217"/>
    </row>
    <row r="4" spans="1:13" ht="34.5">
      <c r="A4" s="219"/>
      <c r="B4" s="220"/>
      <c r="C4" s="221"/>
      <c r="D4" s="222"/>
      <c r="E4" s="222"/>
      <c r="F4" s="223"/>
      <c r="G4" s="224"/>
      <c r="H4" s="225"/>
      <c r="I4" s="220"/>
      <c r="J4" s="220"/>
      <c r="K4" s="226"/>
      <c r="L4" s="410"/>
      <c r="M4" s="217"/>
    </row>
    <row r="5" spans="1:13" ht="18">
      <c r="A5" s="219"/>
      <c r="B5" s="220"/>
      <c r="C5" s="220"/>
      <c r="D5" s="220"/>
      <c r="E5" s="227"/>
      <c r="F5" s="220"/>
      <c r="G5" s="228"/>
      <c r="H5" s="225"/>
      <c r="I5" s="220"/>
      <c r="J5" s="220"/>
      <c r="K5" s="226"/>
      <c r="L5" s="410"/>
      <c r="M5" s="217"/>
    </row>
    <row r="6" spans="1:13" ht="15">
      <c r="A6" s="150" t="s">
        <v>0</v>
      </c>
      <c r="B6" s="230"/>
      <c r="C6" s="152" t="s">
        <v>1</v>
      </c>
      <c r="D6" s="152" t="s">
        <v>2</v>
      </c>
      <c r="E6" s="231" t="s">
        <v>3</v>
      </c>
      <c r="F6" s="152" t="s">
        <v>4</v>
      </c>
      <c r="G6" s="152" t="s">
        <v>5</v>
      </c>
      <c r="H6" s="152" t="s">
        <v>6</v>
      </c>
      <c r="I6" s="152" t="s">
        <v>7</v>
      </c>
      <c r="J6" s="152" t="s">
        <v>8</v>
      </c>
      <c r="K6" s="232"/>
      <c r="L6" s="410"/>
      <c r="M6" s="217"/>
    </row>
    <row r="7" spans="1:13" ht="15">
      <c r="A7" s="233"/>
      <c r="B7" s="234"/>
      <c r="C7" s="234"/>
      <c r="D7" s="234"/>
      <c r="E7" s="234"/>
      <c r="F7" s="234"/>
      <c r="G7" s="234"/>
      <c r="H7" s="235"/>
      <c r="I7" s="235"/>
      <c r="J7" s="234"/>
      <c r="K7" s="236"/>
      <c r="M7" s="217"/>
    </row>
    <row r="8" spans="1:13" ht="15">
      <c r="A8" s="238"/>
      <c r="B8" s="239" t="s">
        <v>45</v>
      </c>
      <c r="C8" s="240"/>
      <c r="D8" s="362"/>
      <c r="E8" s="362"/>
      <c r="F8" s="362"/>
      <c r="G8" s="362"/>
      <c r="H8" s="242"/>
      <c r="I8" s="242"/>
      <c r="J8" s="362"/>
      <c r="K8" s="363"/>
      <c r="M8" s="244"/>
    </row>
    <row r="9" spans="1:14" ht="15">
      <c r="A9" s="245"/>
      <c r="B9" s="246"/>
      <c r="C9" s="247" t="s">
        <v>73</v>
      </c>
      <c r="D9" s="248"/>
      <c r="E9" s="248"/>
      <c r="F9" s="248"/>
      <c r="G9" s="249" t="s">
        <v>57</v>
      </c>
      <c r="H9" s="259" t="s">
        <v>64</v>
      </c>
      <c r="I9" s="155" t="s">
        <v>56</v>
      </c>
      <c r="J9" s="248"/>
      <c r="K9" s="251" t="s">
        <v>44</v>
      </c>
      <c r="M9" s="244"/>
      <c r="N9" s="237"/>
    </row>
    <row r="10" spans="1:13" s="261" customFormat="1" ht="15.75" customHeight="1">
      <c r="A10" s="260" t="s">
        <v>64</v>
      </c>
      <c r="B10" s="263"/>
      <c r="C10" s="252"/>
      <c r="D10" s="140"/>
      <c r="E10" s="140"/>
      <c r="F10" s="400"/>
      <c r="G10" s="254"/>
      <c r="H10" s="51"/>
      <c r="I10" s="51"/>
      <c r="J10" s="51"/>
      <c r="K10" s="401"/>
      <c r="L10" s="411"/>
      <c r="M10" s="309"/>
    </row>
    <row r="11" spans="1:13" ht="15">
      <c r="A11" s="245"/>
      <c r="B11" s="258"/>
      <c r="C11" s="247" t="s">
        <v>59</v>
      </c>
      <c r="D11" s="248"/>
      <c r="E11" s="248"/>
      <c r="F11" s="248"/>
      <c r="G11" s="249" t="s">
        <v>57</v>
      </c>
      <c r="H11" s="259" t="s">
        <v>64</v>
      </c>
      <c r="I11" s="247" t="s">
        <v>56</v>
      </c>
      <c r="J11" s="248"/>
      <c r="K11" s="251"/>
      <c r="M11" s="257"/>
    </row>
    <row r="12" spans="1:13" s="261" customFormat="1" ht="15.75" customHeight="1">
      <c r="A12" s="260" t="s">
        <v>64</v>
      </c>
      <c r="B12" s="263"/>
      <c r="C12" s="252"/>
      <c r="D12" s="140"/>
      <c r="E12" s="140"/>
      <c r="F12" s="407"/>
      <c r="G12" s="254"/>
      <c r="H12" s="51"/>
      <c r="I12" s="51"/>
      <c r="J12" s="51"/>
      <c r="K12" s="408"/>
      <c r="L12" s="411"/>
      <c r="M12" s="309"/>
    </row>
    <row r="13" spans="1:13" ht="15">
      <c r="A13" s="260"/>
      <c r="B13" s="217"/>
      <c r="C13" s="217"/>
      <c r="D13" s="217"/>
      <c r="E13" s="217"/>
      <c r="F13" s="217"/>
      <c r="G13" s="217"/>
      <c r="H13" s="217"/>
      <c r="I13" s="217"/>
      <c r="J13" s="217"/>
      <c r="K13" s="377"/>
      <c r="M13" s="257"/>
    </row>
    <row r="14" spans="1:13" ht="13.5" customHeight="1">
      <c r="A14" s="265"/>
      <c r="B14" s="362"/>
      <c r="C14" s="364" t="s">
        <v>10</v>
      </c>
      <c r="D14" s="365"/>
      <c r="E14" s="365"/>
      <c r="F14" s="268">
        <f>SUM(F10:F13)</f>
        <v>0</v>
      </c>
      <c r="G14" s="269">
        <f>SUM(G10:G13)</f>
        <v>0</v>
      </c>
      <c r="H14" s="362"/>
      <c r="I14" s="362"/>
      <c r="J14" s="362"/>
      <c r="K14" s="363"/>
      <c r="M14" s="244"/>
    </row>
    <row r="15" spans="1:13" ht="13.5" customHeight="1">
      <c r="A15" s="238"/>
      <c r="B15" s="270"/>
      <c r="C15" s="271"/>
      <c r="D15" s="272"/>
      <c r="E15" s="272"/>
      <c r="F15" s="273"/>
      <c r="G15" s="274"/>
      <c r="H15" s="275"/>
      <c r="I15" s="275"/>
      <c r="J15" s="275"/>
      <c r="K15" s="363"/>
      <c r="M15" s="244"/>
    </row>
    <row r="16" spans="1:13" ht="13.5" customHeight="1">
      <c r="A16" s="238"/>
      <c r="B16" s="239" t="s">
        <v>55</v>
      </c>
      <c r="C16" s="240"/>
      <c r="D16" s="362"/>
      <c r="E16" s="362"/>
      <c r="F16" s="362"/>
      <c r="G16" s="362"/>
      <c r="H16" s="242"/>
      <c r="I16" s="242"/>
      <c r="J16" s="362"/>
      <c r="K16" s="363"/>
      <c r="M16" s="244"/>
    </row>
    <row r="17" spans="1:13" ht="14.25" customHeight="1">
      <c r="A17" s="245"/>
      <c r="B17" s="246"/>
      <c r="C17" s="247" t="s">
        <v>50</v>
      </c>
      <c r="D17" s="248"/>
      <c r="E17" s="248"/>
      <c r="F17" s="248"/>
      <c r="G17" s="249" t="s">
        <v>57</v>
      </c>
      <c r="H17" s="250">
        <v>0</v>
      </c>
      <c r="I17" s="247" t="s">
        <v>56</v>
      </c>
      <c r="J17" s="248"/>
      <c r="K17" s="251"/>
      <c r="M17" s="244"/>
    </row>
    <row r="18" spans="1:13" s="413" customFormat="1" ht="15.75" customHeight="1">
      <c r="A18" s="260" t="s">
        <v>64</v>
      </c>
      <c r="B18" s="263"/>
      <c r="C18" s="252"/>
      <c r="D18" s="140"/>
      <c r="E18" s="140"/>
      <c r="G18" s="254"/>
      <c r="H18" s="51"/>
      <c r="I18" s="51"/>
      <c r="J18" s="51"/>
      <c r="K18" s="414"/>
      <c r="L18" s="411"/>
      <c r="M18" s="309"/>
    </row>
    <row r="19" spans="1:13" ht="13.5" customHeight="1">
      <c r="A19" s="80"/>
      <c r="B19" s="263"/>
      <c r="C19" s="252"/>
      <c r="D19" s="253"/>
      <c r="E19" s="140"/>
      <c r="G19" s="254"/>
      <c r="H19" s="51"/>
      <c r="I19" s="51"/>
      <c r="J19" s="51"/>
      <c r="K19" s="376"/>
      <c r="M19" s="244"/>
    </row>
    <row r="20" spans="1:13" ht="13.5" customHeight="1">
      <c r="A20" s="265"/>
      <c r="B20" s="362"/>
      <c r="C20" s="364" t="s">
        <v>10</v>
      </c>
      <c r="D20" s="365"/>
      <c r="E20" s="365"/>
      <c r="F20" s="268">
        <f>SUM(F18:F19)</f>
        <v>0</v>
      </c>
      <c r="G20" s="269">
        <f>SUM(G18:G19)</f>
        <v>0</v>
      </c>
      <c r="H20" s="362"/>
      <c r="I20" s="362"/>
      <c r="J20" s="362"/>
      <c r="K20" s="363"/>
      <c r="M20" s="244"/>
    </row>
    <row r="21" spans="1:13" ht="13.5" customHeight="1">
      <c r="A21" s="265"/>
      <c r="B21" s="362"/>
      <c r="C21" s="277"/>
      <c r="D21" s="379"/>
      <c r="E21" s="278"/>
      <c r="F21" s="279"/>
      <c r="G21" s="279"/>
      <c r="H21" s="362"/>
      <c r="I21" s="242"/>
      <c r="J21" s="362"/>
      <c r="K21" s="363"/>
      <c r="M21" s="244"/>
    </row>
    <row r="22" spans="1:13" s="261" customFormat="1" ht="13.5" customHeight="1">
      <c r="A22" s="238"/>
      <c r="B22" s="239" t="s">
        <v>46</v>
      </c>
      <c r="C22" s="240"/>
      <c r="D22" s="217"/>
      <c r="E22" s="217"/>
      <c r="F22" s="217"/>
      <c r="G22" s="217"/>
      <c r="H22" s="242"/>
      <c r="J22" s="362"/>
      <c r="K22" s="363"/>
      <c r="L22" s="411"/>
      <c r="M22" s="262"/>
    </row>
    <row r="23" spans="1:13" s="261" customFormat="1" ht="13.5" customHeight="1">
      <c r="A23" s="245"/>
      <c r="B23" s="246"/>
      <c r="C23" s="247" t="s">
        <v>73</v>
      </c>
      <c r="D23" s="248"/>
      <c r="E23" s="248"/>
      <c r="F23" s="248"/>
      <c r="G23" s="249" t="s">
        <v>57</v>
      </c>
      <c r="H23" s="250">
        <f>MEDIAN(L24)</f>
        <v>0</v>
      </c>
      <c r="I23" s="155" t="s">
        <v>56</v>
      </c>
      <c r="J23" s="248"/>
      <c r="K23" s="251"/>
      <c r="L23" s="411"/>
      <c r="M23" s="262"/>
    </row>
    <row r="24" spans="1:13" s="413" customFormat="1" ht="15.75" customHeight="1">
      <c r="A24" s="148" t="s">
        <v>124</v>
      </c>
      <c r="B24" s="263"/>
      <c r="C24" s="252">
        <v>43550</v>
      </c>
      <c r="D24" s="140">
        <v>43550</v>
      </c>
      <c r="E24" s="140">
        <v>43553</v>
      </c>
      <c r="G24" s="254">
        <v>33000000</v>
      </c>
      <c r="H24" s="51" t="s">
        <v>9</v>
      </c>
      <c r="I24" s="51" t="s">
        <v>82</v>
      </c>
      <c r="J24" s="51" t="s">
        <v>15</v>
      </c>
      <c r="K24" s="414"/>
      <c r="L24" s="411">
        <f>DAYS360(C24,D24)</f>
        <v>0</v>
      </c>
      <c r="M24" s="309"/>
    </row>
    <row r="25" spans="1:13" ht="15">
      <c r="A25" s="245"/>
      <c r="B25" s="258"/>
      <c r="C25" s="247" t="s">
        <v>50</v>
      </c>
      <c r="D25" s="248"/>
      <c r="E25" s="248"/>
      <c r="F25" s="248"/>
      <c r="G25" s="249" t="s">
        <v>57</v>
      </c>
      <c r="H25" s="259" t="s">
        <v>64</v>
      </c>
      <c r="I25" s="247" t="s">
        <v>56</v>
      </c>
      <c r="J25" s="248"/>
      <c r="K25" s="251"/>
      <c r="M25" s="244"/>
    </row>
    <row r="26" spans="1:13" ht="15">
      <c r="A26" s="260" t="s">
        <v>64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81"/>
      <c r="M26" s="244"/>
    </row>
    <row r="27" spans="1:13" ht="15">
      <c r="A27" s="265"/>
      <c r="B27" s="362"/>
      <c r="C27" s="364" t="s">
        <v>10</v>
      </c>
      <c r="D27" s="365"/>
      <c r="E27" s="365"/>
      <c r="F27" s="268">
        <f>SUM(F23:F25)</f>
        <v>0</v>
      </c>
      <c r="G27" s="269">
        <f>SUM(G24:G26)</f>
        <v>33000000</v>
      </c>
      <c r="H27" s="362"/>
      <c r="I27" s="362"/>
      <c r="J27" s="362"/>
      <c r="K27" s="363"/>
      <c r="M27" s="244"/>
    </row>
    <row r="28" spans="1:13" ht="15">
      <c r="A28" s="265"/>
      <c r="B28" s="362"/>
      <c r="C28" s="277"/>
      <c r="D28" s="278"/>
      <c r="E28" s="278"/>
      <c r="F28" s="279"/>
      <c r="G28" s="279"/>
      <c r="H28" s="362"/>
      <c r="I28" s="362"/>
      <c r="J28" s="362"/>
      <c r="K28" s="363"/>
      <c r="M28" s="244"/>
    </row>
    <row r="29" spans="1:13" ht="15">
      <c r="A29" s="284"/>
      <c r="B29" s="239" t="s">
        <v>48</v>
      </c>
      <c r="C29" s="240"/>
      <c r="D29" s="362"/>
      <c r="E29" s="217"/>
      <c r="F29" s="285"/>
      <c r="G29" s="285"/>
      <c r="H29" s="242"/>
      <c r="I29" s="242"/>
      <c r="J29" s="242"/>
      <c r="K29" s="286"/>
      <c r="M29" s="244"/>
    </row>
    <row r="30" spans="1:13" ht="15">
      <c r="A30" s="245"/>
      <c r="B30" s="246"/>
      <c r="C30" s="247" t="s">
        <v>50</v>
      </c>
      <c r="D30" s="248"/>
      <c r="E30" s="248"/>
      <c r="F30" s="248"/>
      <c r="G30" s="249" t="s">
        <v>57</v>
      </c>
      <c r="H30" s="249" t="s">
        <v>64</v>
      </c>
      <c r="I30" s="247" t="s">
        <v>56</v>
      </c>
      <c r="J30" s="248"/>
      <c r="K30" s="251"/>
      <c r="M30" s="257"/>
    </row>
    <row r="31" spans="1:13" ht="15">
      <c r="A31" s="260" t="s">
        <v>64</v>
      </c>
      <c r="B31" s="287"/>
      <c r="C31" s="288"/>
      <c r="D31" s="289"/>
      <c r="E31" s="290"/>
      <c r="F31" s="291"/>
      <c r="G31" s="292"/>
      <c r="H31" s="223"/>
      <c r="I31" s="223"/>
      <c r="J31" s="223"/>
      <c r="K31" s="281"/>
      <c r="M31" s="257"/>
    </row>
    <row r="32" spans="1:13" ht="15">
      <c r="A32" s="260"/>
      <c r="B32" s="287"/>
      <c r="C32" s="288"/>
      <c r="D32" s="289"/>
      <c r="E32" s="290"/>
      <c r="F32" s="291"/>
      <c r="G32" s="292"/>
      <c r="H32" s="223"/>
      <c r="I32" s="223"/>
      <c r="J32" s="223"/>
      <c r="K32" s="281"/>
      <c r="M32" s="257"/>
    </row>
    <row r="33" spans="1:13" ht="15">
      <c r="A33" s="293"/>
      <c r="B33" s="270"/>
      <c r="C33" s="364" t="s">
        <v>10</v>
      </c>
      <c r="D33" s="365"/>
      <c r="E33" s="365"/>
      <c r="F33" s="268">
        <f>SUM(F31)</f>
        <v>0</v>
      </c>
      <c r="G33" s="269">
        <v>0</v>
      </c>
      <c r="H33" s="270"/>
      <c r="I33" s="270"/>
      <c r="J33" s="270"/>
      <c r="K33" s="363"/>
      <c r="M33" s="257"/>
    </row>
    <row r="34" spans="1:13" ht="15">
      <c r="A34" s="294" t="s">
        <v>16</v>
      </c>
      <c r="B34" s="295"/>
      <c r="C34" s="296"/>
      <c r="D34" s="296"/>
      <c r="E34" s="296"/>
      <c r="F34" s="295"/>
      <c r="G34" s="297"/>
      <c r="H34" s="298"/>
      <c r="I34" s="298"/>
      <c r="J34" s="296"/>
      <c r="K34" s="299" t="s">
        <v>16</v>
      </c>
      <c r="M34" s="257"/>
    </row>
    <row r="35" spans="1:13" ht="15">
      <c r="A35" s="300"/>
      <c r="B35" s="234"/>
      <c r="C35" s="301"/>
      <c r="D35" s="301"/>
      <c r="E35" s="302" t="s">
        <v>123</v>
      </c>
      <c r="F35" s="234"/>
      <c r="G35" s="303"/>
      <c r="H35" s="304"/>
      <c r="I35" s="304"/>
      <c r="J35" s="301"/>
      <c r="K35" s="305"/>
      <c r="M35" s="257"/>
    </row>
    <row r="36" spans="1:13" s="261" customFormat="1" ht="15">
      <c r="A36" s="306"/>
      <c r="B36" s="239" t="s">
        <v>12</v>
      </c>
      <c r="C36" s="240"/>
      <c r="D36" s="278"/>
      <c r="E36" s="278"/>
      <c r="F36" s="279"/>
      <c r="G36" s="307"/>
      <c r="H36" s="308"/>
      <c r="I36" s="308"/>
      <c r="J36" s="308"/>
      <c r="K36" s="243"/>
      <c r="L36" s="411"/>
      <c r="M36" s="309"/>
    </row>
    <row r="37" spans="1:13" s="261" customFormat="1" ht="15">
      <c r="A37" s="245"/>
      <c r="B37" s="246"/>
      <c r="C37" s="247" t="s">
        <v>13</v>
      </c>
      <c r="D37" s="248"/>
      <c r="E37" s="248"/>
      <c r="F37" s="248"/>
      <c r="G37" s="157" t="s">
        <v>57</v>
      </c>
      <c r="H37" s="250">
        <f>MEDIAN(L38:L42)</f>
        <v>3</v>
      </c>
      <c r="I37" s="247" t="s">
        <v>56</v>
      </c>
      <c r="J37" s="248"/>
      <c r="K37" s="251"/>
      <c r="L37" s="411"/>
      <c r="M37" s="309"/>
    </row>
    <row r="38" spans="1:13" s="261" customFormat="1" ht="15.75" customHeight="1">
      <c r="A38" s="148" t="s">
        <v>108</v>
      </c>
      <c r="B38" s="263"/>
      <c r="C38" s="252">
        <v>43543</v>
      </c>
      <c r="D38" s="140">
        <v>43547</v>
      </c>
      <c r="E38" s="140">
        <v>43549</v>
      </c>
      <c r="G38" s="254">
        <v>49500000</v>
      </c>
      <c r="H38" s="51" t="s">
        <v>9</v>
      </c>
      <c r="I38" s="51" t="s">
        <v>110</v>
      </c>
      <c r="J38" s="51" t="s">
        <v>66</v>
      </c>
      <c r="K38" s="412"/>
      <c r="L38" s="411">
        <f>DAYS360(C38,D38)</f>
        <v>4</v>
      </c>
      <c r="M38" s="309"/>
    </row>
    <row r="39" spans="1:13" s="413" customFormat="1" ht="15.75" customHeight="1">
      <c r="A39" s="148" t="s">
        <v>126</v>
      </c>
      <c r="B39" s="263"/>
      <c r="C39" s="252">
        <v>43546</v>
      </c>
      <c r="D39" s="140">
        <v>43549</v>
      </c>
      <c r="E39" s="140">
        <v>43550</v>
      </c>
      <c r="G39" s="254">
        <v>50000000</v>
      </c>
      <c r="H39" s="51" t="s">
        <v>9</v>
      </c>
      <c r="I39" s="51" t="s">
        <v>11</v>
      </c>
      <c r="J39" s="51" t="s">
        <v>129</v>
      </c>
      <c r="K39" s="414"/>
      <c r="L39" s="411">
        <f>DAYS360(C39,D39)</f>
        <v>3</v>
      </c>
      <c r="M39" s="309"/>
    </row>
    <row r="40" spans="1:13" s="413" customFormat="1" ht="15.75" customHeight="1">
      <c r="A40" s="148" t="s">
        <v>127</v>
      </c>
      <c r="B40" s="263"/>
      <c r="C40" s="252">
        <v>43548</v>
      </c>
      <c r="D40" s="140">
        <v>43550</v>
      </c>
      <c r="E40" s="140">
        <v>43552</v>
      </c>
      <c r="G40" s="254">
        <v>60000000</v>
      </c>
      <c r="H40" s="51" t="s">
        <v>9</v>
      </c>
      <c r="I40" s="51" t="s">
        <v>11</v>
      </c>
      <c r="J40" s="51" t="s">
        <v>80</v>
      </c>
      <c r="K40" s="414"/>
      <c r="L40" s="411">
        <f>DAYS360(C40,D40)</f>
        <v>2</v>
      </c>
      <c r="M40" s="309"/>
    </row>
    <row r="41" spans="1:13" s="413" customFormat="1" ht="15.75" customHeight="1">
      <c r="A41" s="148" t="s">
        <v>128</v>
      </c>
      <c r="B41" s="263"/>
      <c r="C41" s="252">
        <v>43549</v>
      </c>
      <c r="D41" s="140">
        <v>43556</v>
      </c>
      <c r="E41" s="140">
        <v>43557</v>
      </c>
      <c r="G41" s="254">
        <v>25000000</v>
      </c>
      <c r="H41" s="51" t="s">
        <v>9</v>
      </c>
      <c r="I41" s="51" t="s">
        <v>11</v>
      </c>
      <c r="J41" s="51" t="s">
        <v>80</v>
      </c>
      <c r="K41" s="414"/>
      <c r="L41" s="411">
        <f>DAYS360(C41,D41)</f>
        <v>6</v>
      </c>
      <c r="M41" s="309"/>
    </row>
    <row r="42" spans="1:13" s="413" customFormat="1" ht="15.75" customHeight="1">
      <c r="A42" s="148" t="s">
        <v>109</v>
      </c>
      <c r="B42" s="263"/>
      <c r="C42" s="252">
        <v>43558</v>
      </c>
      <c r="D42" s="140">
        <v>43559</v>
      </c>
      <c r="E42" s="140">
        <v>43559</v>
      </c>
      <c r="G42" s="254">
        <v>32984000</v>
      </c>
      <c r="H42" s="51" t="s">
        <v>9</v>
      </c>
      <c r="I42" s="51" t="s">
        <v>111</v>
      </c>
      <c r="J42" s="51" t="s">
        <v>66</v>
      </c>
      <c r="K42" s="414"/>
      <c r="L42" s="411">
        <f>DAYS360(C42,D42)</f>
        <v>1</v>
      </c>
      <c r="M42" s="309"/>
    </row>
    <row r="43" spans="1:13" ht="15">
      <c r="A43" s="245"/>
      <c r="B43" s="258"/>
      <c r="C43" s="247" t="s">
        <v>43</v>
      </c>
      <c r="D43" s="311"/>
      <c r="E43" s="248"/>
      <c r="F43" s="248"/>
      <c r="G43" s="249" t="s">
        <v>57</v>
      </c>
      <c r="H43" s="250">
        <f>MEDIAN(L44:L56)</f>
        <v>6</v>
      </c>
      <c r="I43" s="247" t="s">
        <v>56</v>
      </c>
      <c r="J43" s="248"/>
      <c r="K43" s="251"/>
      <c r="M43" s="257"/>
    </row>
    <row r="44" spans="1:13" s="261" customFormat="1" ht="15.75" customHeight="1">
      <c r="A44" s="148" t="s">
        <v>115</v>
      </c>
      <c r="B44" s="263"/>
      <c r="C44" s="252">
        <v>43537</v>
      </c>
      <c r="D44" s="140">
        <v>43543</v>
      </c>
      <c r="E44" s="140">
        <v>43544</v>
      </c>
      <c r="G44" s="254">
        <v>27033000</v>
      </c>
      <c r="H44" s="51" t="s">
        <v>9</v>
      </c>
      <c r="I44" s="51" t="s">
        <v>85</v>
      </c>
      <c r="J44" s="51" t="s">
        <v>15</v>
      </c>
      <c r="K44" s="412"/>
      <c r="L44" s="411">
        <f>DAYS360(C44,D44)</f>
        <v>6</v>
      </c>
      <c r="M44" s="309"/>
    </row>
    <row r="45" spans="1:13" s="261" customFormat="1" ht="15.75" customHeight="1">
      <c r="A45" s="148" t="s">
        <v>101</v>
      </c>
      <c r="B45" s="263"/>
      <c r="C45" s="252">
        <v>43539</v>
      </c>
      <c r="D45" s="140">
        <v>43543</v>
      </c>
      <c r="E45" s="140">
        <v>43545</v>
      </c>
      <c r="G45" s="254">
        <v>66000000</v>
      </c>
      <c r="H45" s="51" t="s">
        <v>9</v>
      </c>
      <c r="I45" s="51" t="s">
        <v>11</v>
      </c>
      <c r="J45" s="51" t="s">
        <v>15</v>
      </c>
      <c r="K45" s="412"/>
      <c r="L45" s="411">
        <f>DAYS360(C45,D45)</f>
        <v>4</v>
      </c>
      <c r="M45" s="309"/>
    </row>
    <row r="46" spans="1:13" s="261" customFormat="1" ht="15.75" customHeight="1">
      <c r="A46" s="148" t="s">
        <v>116</v>
      </c>
      <c r="B46" s="263"/>
      <c r="C46" s="252">
        <v>43539</v>
      </c>
      <c r="D46" s="140">
        <v>43545</v>
      </c>
      <c r="E46" s="140">
        <v>43546</v>
      </c>
      <c r="G46" s="254">
        <v>14267000</v>
      </c>
      <c r="H46" s="51" t="s">
        <v>9</v>
      </c>
      <c r="I46" s="51" t="s">
        <v>11</v>
      </c>
      <c r="J46" s="51" t="s">
        <v>104</v>
      </c>
      <c r="K46" s="412"/>
      <c r="L46" s="411">
        <f>DAYS360(C46,D46)</f>
        <v>6</v>
      </c>
      <c r="M46" s="309"/>
    </row>
    <row r="47" spans="1:13" s="261" customFormat="1" ht="15.75" customHeight="1">
      <c r="A47" s="148" t="s">
        <v>119</v>
      </c>
      <c r="B47" s="263"/>
      <c r="C47" s="252">
        <v>43541</v>
      </c>
      <c r="D47" s="140">
        <v>43546</v>
      </c>
      <c r="E47" s="140">
        <v>43548</v>
      </c>
      <c r="G47" s="254">
        <v>41220000</v>
      </c>
      <c r="H47" s="51" t="s">
        <v>9</v>
      </c>
      <c r="I47" s="51" t="s">
        <v>11</v>
      </c>
      <c r="J47" s="51" t="s">
        <v>87</v>
      </c>
      <c r="K47" s="412"/>
      <c r="L47" s="411">
        <f>DAYS360(C47,D47)</f>
        <v>5</v>
      </c>
      <c r="M47" s="309"/>
    </row>
    <row r="48" spans="1:13" s="261" customFormat="1" ht="15.75" customHeight="1">
      <c r="A48" s="148" t="s">
        <v>118</v>
      </c>
      <c r="B48" s="263"/>
      <c r="C48" s="252">
        <v>43542</v>
      </c>
      <c r="D48" s="140">
        <v>43548</v>
      </c>
      <c r="E48" s="140">
        <v>43550</v>
      </c>
      <c r="G48" s="254">
        <v>47250000</v>
      </c>
      <c r="H48" s="51" t="s">
        <v>9</v>
      </c>
      <c r="I48" s="51" t="s">
        <v>11</v>
      </c>
      <c r="J48" s="51" t="s">
        <v>86</v>
      </c>
      <c r="K48" s="412"/>
      <c r="L48" s="411">
        <f>DAYS360(C48,D48)</f>
        <v>6</v>
      </c>
      <c r="M48" s="309"/>
    </row>
    <row r="49" spans="1:13" s="261" customFormat="1" ht="15.75" customHeight="1">
      <c r="A49" s="148" t="s">
        <v>121</v>
      </c>
      <c r="B49" s="263"/>
      <c r="C49" s="252">
        <v>43536</v>
      </c>
      <c r="D49" s="140">
        <v>43550</v>
      </c>
      <c r="E49" s="140">
        <v>43552</v>
      </c>
      <c r="G49" s="254">
        <v>58780000</v>
      </c>
      <c r="H49" s="51" t="s">
        <v>9</v>
      </c>
      <c r="I49" s="51" t="s">
        <v>11</v>
      </c>
      <c r="J49" s="51" t="s">
        <v>87</v>
      </c>
      <c r="K49" s="412"/>
      <c r="L49" s="411">
        <f>DAYS360(C49,D49)</f>
        <v>14</v>
      </c>
      <c r="M49" s="309"/>
    </row>
    <row r="50" spans="1:13" s="261" customFormat="1" ht="15.75" customHeight="1">
      <c r="A50" s="148" t="s">
        <v>117</v>
      </c>
      <c r="B50" s="263"/>
      <c r="C50" s="252">
        <v>43539</v>
      </c>
      <c r="D50" s="140">
        <v>43551</v>
      </c>
      <c r="E50" s="140">
        <v>43552</v>
      </c>
      <c r="G50" s="254">
        <v>26827000</v>
      </c>
      <c r="H50" s="51" t="s">
        <v>9</v>
      </c>
      <c r="I50" s="51" t="s">
        <v>11</v>
      </c>
      <c r="J50" s="51" t="s">
        <v>67</v>
      </c>
      <c r="K50" s="412"/>
      <c r="L50" s="411">
        <f>DAYS360(C50,D50)</f>
        <v>12</v>
      </c>
      <c r="M50" s="309"/>
    </row>
    <row r="51" spans="1:13" s="261" customFormat="1" ht="15.75" customHeight="1">
      <c r="A51" s="148" t="s">
        <v>120</v>
      </c>
      <c r="B51" s="263"/>
      <c r="C51" s="252">
        <v>43545</v>
      </c>
      <c r="D51" s="140">
        <v>43552</v>
      </c>
      <c r="E51" s="140">
        <v>43553</v>
      </c>
      <c r="G51" s="254">
        <v>26827000</v>
      </c>
      <c r="H51" s="51" t="s">
        <v>9</v>
      </c>
      <c r="I51" s="51" t="s">
        <v>11</v>
      </c>
      <c r="J51" s="51" t="s">
        <v>67</v>
      </c>
      <c r="K51" s="412"/>
      <c r="L51" s="411">
        <f>DAYS360(C51,D51)</f>
        <v>7</v>
      </c>
      <c r="M51" s="309"/>
    </row>
    <row r="52" spans="1:13" s="413" customFormat="1" ht="15.75" customHeight="1">
      <c r="A52" s="148" t="s">
        <v>126</v>
      </c>
      <c r="B52" s="263"/>
      <c r="C52" s="252">
        <v>43546</v>
      </c>
      <c r="D52" s="140">
        <v>43553</v>
      </c>
      <c r="E52" s="140">
        <v>43554</v>
      </c>
      <c r="G52" s="254">
        <v>20000000</v>
      </c>
      <c r="H52" s="51" t="s">
        <v>9</v>
      </c>
      <c r="I52" s="51" t="s">
        <v>11</v>
      </c>
      <c r="J52" s="51" t="s">
        <v>129</v>
      </c>
      <c r="K52" s="414"/>
      <c r="L52" s="411">
        <f>DAYS360(C52,D52)</f>
        <v>7</v>
      </c>
      <c r="M52" s="309"/>
    </row>
    <row r="53" spans="1:13" s="413" customFormat="1" ht="15.75" customHeight="1">
      <c r="A53" s="148" t="s">
        <v>131</v>
      </c>
      <c r="B53" s="263"/>
      <c r="C53" s="252">
        <v>43548</v>
      </c>
      <c r="D53" s="140">
        <v>43554</v>
      </c>
      <c r="E53" s="140">
        <v>43556</v>
      </c>
      <c r="G53" s="254">
        <v>57750000</v>
      </c>
      <c r="H53" s="51" t="s">
        <v>9</v>
      </c>
      <c r="I53" s="51" t="s">
        <v>11</v>
      </c>
      <c r="J53" s="51" t="s">
        <v>67</v>
      </c>
      <c r="K53" s="414"/>
      <c r="L53" s="411">
        <f>DAYS360(C53,D53)</f>
        <v>6</v>
      </c>
      <c r="M53" s="309"/>
    </row>
    <row r="54" spans="1:13" s="413" customFormat="1" ht="15.75" customHeight="1">
      <c r="A54" s="148" t="s">
        <v>132</v>
      </c>
      <c r="B54" s="263"/>
      <c r="C54" s="252">
        <v>43549</v>
      </c>
      <c r="D54" s="140">
        <v>43555</v>
      </c>
      <c r="E54" s="140">
        <v>43556</v>
      </c>
      <c r="G54" s="254">
        <v>33000000</v>
      </c>
      <c r="H54" s="51" t="s">
        <v>9</v>
      </c>
      <c r="I54" s="51" t="s">
        <v>11</v>
      </c>
      <c r="J54" s="51" t="s">
        <v>80</v>
      </c>
      <c r="K54" s="414"/>
      <c r="L54" s="411">
        <f>DAYS360(C54,D54)</f>
        <v>6</v>
      </c>
      <c r="M54" s="309"/>
    </row>
    <row r="55" spans="1:13" s="413" customFormat="1" ht="15.75" customHeight="1">
      <c r="A55" s="148" t="s">
        <v>133</v>
      </c>
      <c r="B55" s="263"/>
      <c r="C55" s="252">
        <v>43549</v>
      </c>
      <c r="D55" s="140">
        <v>43556</v>
      </c>
      <c r="E55" s="140">
        <v>43557</v>
      </c>
      <c r="G55" s="254">
        <v>47996000</v>
      </c>
      <c r="H55" s="51" t="s">
        <v>9</v>
      </c>
      <c r="I55" s="51" t="s">
        <v>11</v>
      </c>
      <c r="J55" s="51" t="s">
        <v>87</v>
      </c>
      <c r="K55" s="414"/>
      <c r="L55" s="411">
        <f>DAYS360(C55,D55)</f>
        <v>6</v>
      </c>
      <c r="M55" s="309"/>
    </row>
    <row r="56" spans="1:13" s="413" customFormat="1" ht="15.75" customHeight="1">
      <c r="A56" s="148" t="s">
        <v>134</v>
      </c>
      <c r="B56" s="263"/>
      <c r="C56" s="252">
        <v>43549</v>
      </c>
      <c r="D56" s="140">
        <v>43557</v>
      </c>
      <c r="E56" s="140">
        <v>43559</v>
      </c>
      <c r="G56" s="254">
        <v>77000000</v>
      </c>
      <c r="H56" s="51" t="s">
        <v>9</v>
      </c>
      <c r="I56" s="51" t="s">
        <v>11</v>
      </c>
      <c r="J56" s="51" t="s">
        <v>80</v>
      </c>
      <c r="K56" s="414"/>
      <c r="L56" s="411">
        <f>DAYS360(C56,D56)</f>
        <v>7</v>
      </c>
      <c r="M56" s="309"/>
    </row>
    <row r="57" spans="1:13" ht="14.25" customHeight="1">
      <c r="A57" s="245"/>
      <c r="B57" s="258"/>
      <c r="C57" s="155" t="s">
        <v>79</v>
      </c>
      <c r="D57" s="248"/>
      <c r="E57" s="248"/>
      <c r="F57" s="248"/>
      <c r="G57" s="249" t="s">
        <v>57</v>
      </c>
      <c r="H57" s="259" t="s">
        <v>64</v>
      </c>
      <c r="I57" s="247" t="s">
        <v>56</v>
      </c>
      <c r="J57" s="248"/>
      <c r="K57" s="251"/>
      <c r="M57" s="257"/>
    </row>
    <row r="58" spans="1:13" s="378" customFormat="1" ht="15">
      <c r="A58" s="135" t="s">
        <v>64</v>
      </c>
      <c r="K58" s="255"/>
      <c r="L58" s="411"/>
      <c r="M58" s="257"/>
    </row>
    <row r="59" spans="1:13" ht="15">
      <c r="A59" s="245"/>
      <c r="B59" s="258"/>
      <c r="C59" s="247" t="s">
        <v>17</v>
      </c>
      <c r="D59" s="248"/>
      <c r="E59" s="248"/>
      <c r="F59" s="248"/>
      <c r="G59" s="249" t="s">
        <v>57</v>
      </c>
      <c r="H59" s="259" t="s">
        <v>64</v>
      </c>
      <c r="I59" s="247" t="s">
        <v>56</v>
      </c>
      <c r="J59" s="248"/>
      <c r="K59" s="251"/>
      <c r="M59" s="257"/>
    </row>
    <row r="60" spans="1:13" ht="15">
      <c r="A60" s="135" t="s">
        <v>64</v>
      </c>
      <c r="K60" s="255"/>
      <c r="M60" s="257"/>
    </row>
    <row r="61" spans="1:13" ht="15">
      <c r="A61" s="245"/>
      <c r="B61" s="258"/>
      <c r="C61" s="247" t="s">
        <v>72</v>
      </c>
      <c r="D61" s="248"/>
      <c r="E61" s="248"/>
      <c r="F61" s="248"/>
      <c r="G61" s="249" t="s">
        <v>57</v>
      </c>
      <c r="H61" s="250">
        <f>MEDIAN(L62:L65)</f>
        <v>2.5</v>
      </c>
      <c r="I61" s="247" t="s">
        <v>56</v>
      </c>
      <c r="J61" s="248"/>
      <c r="K61" s="251"/>
      <c r="M61" s="257"/>
    </row>
    <row r="62" spans="1:13" s="261" customFormat="1" ht="15.75" customHeight="1">
      <c r="A62" s="148" t="s">
        <v>116</v>
      </c>
      <c r="B62" s="263"/>
      <c r="C62" s="252">
        <v>43539</v>
      </c>
      <c r="D62" s="140">
        <v>43542</v>
      </c>
      <c r="E62" s="140">
        <v>43545</v>
      </c>
      <c r="G62" s="254">
        <v>39622000</v>
      </c>
      <c r="H62" s="51" t="s">
        <v>9</v>
      </c>
      <c r="I62" s="51" t="s">
        <v>11</v>
      </c>
      <c r="J62" s="51" t="s">
        <v>104</v>
      </c>
      <c r="K62" s="412"/>
      <c r="L62" s="411">
        <f>DAYS360(C62,D62)</f>
        <v>3</v>
      </c>
      <c r="M62" s="309"/>
    </row>
    <row r="63" spans="1:13" s="413" customFormat="1" ht="15.75" customHeight="1">
      <c r="A63" s="148" t="s">
        <v>119</v>
      </c>
      <c r="B63" s="263"/>
      <c r="C63" s="252">
        <v>43541</v>
      </c>
      <c r="D63" s="140">
        <v>43548</v>
      </c>
      <c r="E63" s="140">
        <v>43549</v>
      </c>
      <c r="G63" s="254">
        <v>19500000</v>
      </c>
      <c r="H63" s="51" t="s">
        <v>9</v>
      </c>
      <c r="I63" s="51" t="s">
        <v>11</v>
      </c>
      <c r="J63" s="51" t="s">
        <v>87</v>
      </c>
      <c r="K63" s="414"/>
      <c r="L63" s="411">
        <f>DAYS360(C63,D63)</f>
        <v>7</v>
      </c>
      <c r="M63" s="309"/>
    </row>
    <row r="64" spans="1:13" s="413" customFormat="1" ht="15.75" customHeight="1">
      <c r="A64" s="148" t="s">
        <v>135</v>
      </c>
      <c r="B64" s="263"/>
      <c r="C64" s="252">
        <v>43547</v>
      </c>
      <c r="D64" s="140">
        <v>43549</v>
      </c>
      <c r="E64" s="140">
        <v>43551</v>
      </c>
      <c r="G64" s="254">
        <v>42850000</v>
      </c>
      <c r="H64" s="51" t="s">
        <v>9</v>
      </c>
      <c r="I64" s="51" t="s">
        <v>85</v>
      </c>
      <c r="J64" s="51" t="s">
        <v>80</v>
      </c>
      <c r="K64" s="414"/>
      <c r="L64" s="411">
        <f>DAYS360(C64,D64)</f>
        <v>2</v>
      </c>
      <c r="M64" s="309"/>
    </row>
    <row r="65" spans="1:13" s="413" customFormat="1" ht="15.75" customHeight="1">
      <c r="A65" s="148" t="s">
        <v>128</v>
      </c>
      <c r="B65" s="263"/>
      <c r="C65" s="252">
        <v>43549</v>
      </c>
      <c r="D65" s="140">
        <v>43551</v>
      </c>
      <c r="E65" s="140">
        <v>43552</v>
      </c>
      <c r="G65" s="254">
        <v>17000000</v>
      </c>
      <c r="H65" s="51" t="s">
        <v>9</v>
      </c>
      <c r="I65" s="51" t="s">
        <v>11</v>
      </c>
      <c r="J65" s="51" t="s">
        <v>80</v>
      </c>
      <c r="K65" s="414"/>
      <c r="L65" s="411">
        <f>DAYS360(C65,D65)</f>
        <v>2</v>
      </c>
      <c r="M65" s="309"/>
    </row>
    <row r="66" spans="1:13" ht="15">
      <c r="A66" s="245"/>
      <c r="B66" s="258"/>
      <c r="C66" s="247" t="s">
        <v>19</v>
      </c>
      <c r="D66" s="248"/>
      <c r="E66" s="248"/>
      <c r="F66" s="248"/>
      <c r="G66" s="249" t="s">
        <v>57</v>
      </c>
      <c r="H66" s="259" t="s">
        <v>64</v>
      </c>
      <c r="I66" s="247" t="s">
        <v>56</v>
      </c>
      <c r="J66" s="248"/>
      <c r="K66" s="251"/>
      <c r="M66" s="257"/>
    </row>
    <row r="67" spans="1:13" ht="15">
      <c r="A67" s="282" t="s">
        <v>64</v>
      </c>
      <c r="B67" s="241"/>
      <c r="C67" s="241"/>
      <c r="D67" s="222"/>
      <c r="E67" s="223"/>
      <c r="F67" s="241"/>
      <c r="G67" s="254"/>
      <c r="H67" s="223"/>
      <c r="I67" s="223"/>
      <c r="J67" s="312"/>
      <c r="K67" s="243"/>
      <c r="M67" s="257"/>
    </row>
    <row r="68" spans="1:13" ht="15">
      <c r="A68" s="282"/>
      <c r="B68" s="241"/>
      <c r="C68" s="241"/>
      <c r="D68" s="222"/>
      <c r="E68" s="223"/>
      <c r="F68" s="241"/>
      <c r="G68" s="254"/>
      <c r="H68" s="223"/>
      <c r="I68" s="223"/>
      <c r="J68" s="312"/>
      <c r="K68" s="243"/>
      <c r="M68" s="257"/>
    </row>
    <row r="69" spans="1:17" ht="15">
      <c r="A69" s="238"/>
      <c r="B69" s="241"/>
      <c r="C69" s="266" t="s">
        <v>10</v>
      </c>
      <c r="D69" s="267"/>
      <c r="E69" s="267"/>
      <c r="F69" s="268">
        <f>SUM(F38:F67)</f>
        <v>0</v>
      </c>
      <c r="G69" s="269">
        <f>SUM(G38:G68)</f>
        <v>880406000</v>
      </c>
      <c r="H69" s="223"/>
      <c r="I69" s="313"/>
      <c r="J69" s="312"/>
      <c r="K69" s="243"/>
      <c r="M69" s="257"/>
      <c r="N69" s="378"/>
      <c r="O69" s="378"/>
      <c r="P69" s="378"/>
      <c r="Q69" s="280"/>
    </row>
    <row r="70" spans="1:17" s="378" customFormat="1" ht="15">
      <c r="A70" s="294" t="s">
        <v>18</v>
      </c>
      <c r="B70" s="295"/>
      <c r="C70" s="296"/>
      <c r="D70" s="296"/>
      <c r="E70" s="296"/>
      <c r="F70" s="295"/>
      <c r="G70" s="297"/>
      <c r="H70" s="298"/>
      <c r="I70" s="298"/>
      <c r="J70" s="296"/>
      <c r="K70" s="299" t="s">
        <v>18</v>
      </c>
      <c r="L70" s="411"/>
      <c r="M70" s="257"/>
      <c r="Q70" s="280"/>
    </row>
    <row r="71" spans="1:17" s="378" customFormat="1" ht="15">
      <c r="A71" s="300"/>
      <c r="B71" s="234"/>
      <c r="C71" s="301"/>
      <c r="D71" s="301"/>
      <c r="E71" s="302" t="str">
        <f>E35</f>
        <v>WILLIAMS BRAZIL SUGAR LINE UP EDITION 20.03.2019</v>
      </c>
      <c r="F71" s="234"/>
      <c r="G71" s="303"/>
      <c r="H71" s="304"/>
      <c r="I71" s="304"/>
      <c r="J71" s="301"/>
      <c r="K71" s="305"/>
      <c r="L71" s="411"/>
      <c r="M71" s="309"/>
      <c r="N71" s="261"/>
      <c r="O71" s="261"/>
      <c r="P71" s="261"/>
      <c r="Q71" s="280"/>
    </row>
    <row r="72" spans="1:17" ht="15">
      <c r="A72" s="306"/>
      <c r="B72" s="239" t="s">
        <v>41</v>
      </c>
      <c r="C72" s="240"/>
      <c r="D72" s="278"/>
      <c r="E72" s="278"/>
      <c r="F72" s="279"/>
      <c r="G72" s="307"/>
      <c r="H72" s="308"/>
      <c r="I72" s="308"/>
      <c r="J72" s="308"/>
      <c r="K72" s="363"/>
      <c r="M72" s="257"/>
      <c r="N72" s="378"/>
      <c r="O72" s="378"/>
      <c r="P72" s="378"/>
      <c r="Q72" s="280"/>
    </row>
    <row r="73" spans="1:13" ht="15" customHeight="1">
      <c r="A73" s="245"/>
      <c r="B73" s="246"/>
      <c r="C73" s="247" t="s">
        <v>20</v>
      </c>
      <c r="D73" s="248"/>
      <c r="E73" s="248"/>
      <c r="F73" s="248"/>
      <c r="G73" s="157" t="s">
        <v>57</v>
      </c>
      <c r="H73" s="158" t="s">
        <v>64</v>
      </c>
      <c r="I73" s="247" t="s">
        <v>56</v>
      </c>
      <c r="J73" s="248"/>
      <c r="K73" s="251"/>
      <c r="M73" s="257"/>
    </row>
    <row r="74" spans="1:13" s="378" customFormat="1" ht="15" customHeight="1">
      <c r="A74" s="282" t="s">
        <v>64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81"/>
      <c r="L74" s="411"/>
      <c r="M74" s="257"/>
    </row>
    <row r="75" spans="1:13" ht="15" customHeight="1">
      <c r="A75" s="245"/>
      <c r="B75" s="258"/>
      <c r="C75" s="247" t="s">
        <v>47</v>
      </c>
      <c r="D75" s="248"/>
      <c r="E75" s="248"/>
      <c r="F75" s="248"/>
      <c r="G75" s="249" t="s">
        <v>57</v>
      </c>
      <c r="H75" s="158" t="s">
        <v>64</v>
      </c>
      <c r="I75" s="247" t="s">
        <v>56</v>
      </c>
      <c r="J75" s="248"/>
      <c r="K75" s="251"/>
      <c r="M75" s="257"/>
    </row>
    <row r="76" spans="1:13" ht="15" customHeight="1">
      <c r="A76" s="282" t="s">
        <v>64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81"/>
      <c r="M76" s="257"/>
    </row>
    <row r="77" spans="1:13" ht="15">
      <c r="A77" s="245"/>
      <c r="B77" s="258"/>
      <c r="C77" s="247" t="s">
        <v>21</v>
      </c>
      <c r="D77" s="248"/>
      <c r="E77" s="248"/>
      <c r="F77" s="248"/>
      <c r="G77" s="249" t="s">
        <v>57</v>
      </c>
      <c r="H77" s="250">
        <f>MEDIAN(L78)</f>
        <v>2</v>
      </c>
      <c r="I77" s="155" t="s">
        <v>56</v>
      </c>
      <c r="J77" s="248"/>
      <c r="K77" s="251"/>
      <c r="M77" s="257"/>
    </row>
    <row r="78" spans="1:13" s="261" customFormat="1" ht="15.75" customHeight="1">
      <c r="A78" s="148" t="s">
        <v>120</v>
      </c>
      <c r="B78" s="263"/>
      <c r="C78" s="252">
        <v>43540</v>
      </c>
      <c r="D78" s="252">
        <v>43542</v>
      </c>
      <c r="E78" s="140">
        <v>43544</v>
      </c>
      <c r="F78" s="254"/>
      <c r="G78" s="254">
        <v>50173000</v>
      </c>
      <c r="H78" s="51" t="s">
        <v>9</v>
      </c>
      <c r="I78" s="51" t="s">
        <v>11</v>
      </c>
      <c r="J78" s="51" t="s">
        <v>67</v>
      </c>
      <c r="K78" s="412"/>
      <c r="L78" s="411">
        <f>DAYS360(C78,D78)</f>
        <v>2</v>
      </c>
      <c r="M78" s="309"/>
    </row>
    <row r="79" spans="1:13" ht="13.5" customHeight="1">
      <c r="A79" s="245"/>
      <c r="B79" s="258"/>
      <c r="C79" s="247" t="s">
        <v>42</v>
      </c>
      <c r="D79" s="248"/>
      <c r="E79" s="248"/>
      <c r="F79" s="248"/>
      <c r="G79" s="157" t="s">
        <v>57</v>
      </c>
      <c r="H79" s="250">
        <f>MEDIAN(L80)</f>
        <v>12</v>
      </c>
      <c r="I79" s="247" t="s">
        <v>56</v>
      </c>
      <c r="J79" s="248"/>
      <c r="K79" s="251"/>
      <c r="M79" s="257"/>
    </row>
    <row r="80" spans="1:13" s="261" customFormat="1" ht="15.75" customHeight="1">
      <c r="A80" s="148" t="s">
        <v>100</v>
      </c>
      <c r="B80" s="263"/>
      <c r="C80" s="252">
        <v>43529</v>
      </c>
      <c r="D80" s="252">
        <v>43541</v>
      </c>
      <c r="E80" s="140">
        <v>43546</v>
      </c>
      <c r="F80" s="254">
        <v>10000000</v>
      </c>
      <c r="G80" s="254"/>
      <c r="H80" s="51" t="s">
        <v>88</v>
      </c>
      <c r="I80" s="51" t="s">
        <v>11</v>
      </c>
      <c r="J80" s="51" t="s">
        <v>15</v>
      </c>
      <c r="K80" s="409"/>
      <c r="L80" s="411">
        <f>DAYS360(C80,D80)</f>
        <v>12</v>
      </c>
      <c r="M80" s="309"/>
    </row>
    <row r="81" spans="1:13" ht="15">
      <c r="A81" s="245"/>
      <c r="B81" s="258"/>
      <c r="C81" s="247" t="s">
        <v>49</v>
      </c>
      <c r="D81" s="248"/>
      <c r="E81" s="248"/>
      <c r="F81" s="248"/>
      <c r="G81" s="249" t="s">
        <v>57</v>
      </c>
      <c r="H81" s="259" t="s">
        <v>64</v>
      </c>
      <c r="I81" s="247" t="s">
        <v>56</v>
      </c>
      <c r="J81" s="248"/>
      <c r="K81" s="251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217"/>
      <c r="F82" s="217"/>
      <c r="G82" s="217"/>
      <c r="H82" s="217"/>
      <c r="I82" s="217"/>
      <c r="J82" s="217"/>
      <c r="K82" s="281"/>
      <c r="L82" s="411"/>
      <c r="M82" s="257"/>
    </row>
    <row r="83" spans="1:13" ht="15">
      <c r="A83" s="245"/>
      <c r="B83" s="258"/>
      <c r="C83" s="247" t="s">
        <v>35</v>
      </c>
      <c r="D83" s="248"/>
      <c r="E83" s="248"/>
      <c r="F83" s="248"/>
      <c r="G83" s="249" t="s">
        <v>57</v>
      </c>
      <c r="H83" s="259" t="s">
        <v>64</v>
      </c>
      <c r="I83" s="247" t="s">
        <v>56</v>
      </c>
      <c r="J83" s="248"/>
      <c r="K83" s="251"/>
      <c r="M83" s="257"/>
    </row>
    <row r="84" spans="1:13" s="378" customFormat="1" ht="15" customHeight="1">
      <c r="A84" s="282" t="s">
        <v>64</v>
      </c>
      <c r="B84" s="217"/>
      <c r="C84" s="217"/>
      <c r="D84" s="217"/>
      <c r="E84" s="217"/>
      <c r="F84" s="217"/>
      <c r="G84" s="217"/>
      <c r="H84" s="217"/>
      <c r="I84" s="217"/>
      <c r="J84" s="217"/>
      <c r="K84" s="281"/>
      <c r="L84" s="411"/>
      <c r="M84" s="257"/>
    </row>
    <row r="85" spans="1:13" s="378" customFormat="1" ht="15">
      <c r="A85" s="245"/>
      <c r="B85" s="258"/>
      <c r="C85" s="155" t="s">
        <v>76</v>
      </c>
      <c r="D85" s="248"/>
      <c r="E85" s="248"/>
      <c r="F85" s="248"/>
      <c r="G85" s="249" t="s">
        <v>57</v>
      </c>
      <c r="H85" s="158" t="s">
        <v>64</v>
      </c>
      <c r="I85" s="247" t="s">
        <v>56</v>
      </c>
      <c r="J85" s="248"/>
      <c r="K85" s="251"/>
      <c r="L85" s="411"/>
      <c r="M85" s="257"/>
    </row>
    <row r="86" spans="1:13" s="378" customFormat="1" ht="15" customHeight="1">
      <c r="A86" s="282" t="s">
        <v>64</v>
      </c>
      <c r="B86" s="217"/>
      <c r="C86" s="217"/>
      <c r="D86" s="217"/>
      <c r="E86" s="217"/>
      <c r="F86" s="217"/>
      <c r="G86" s="217"/>
      <c r="H86" s="217"/>
      <c r="I86" s="217"/>
      <c r="J86" s="217"/>
      <c r="K86" s="281"/>
      <c r="L86" s="411"/>
      <c r="M86" s="257"/>
    </row>
    <row r="87" spans="1:13" ht="15" customHeight="1">
      <c r="A87" s="245"/>
      <c r="B87" s="258"/>
      <c r="C87" s="247" t="s">
        <v>23</v>
      </c>
      <c r="D87" s="248"/>
      <c r="E87" s="248"/>
      <c r="F87" s="248"/>
      <c r="G87" s="249" t="s">
        <v>57</v>
      </c>
      <c r="H87" s="158" t="s">
        <v>64</v>
      </c>
      <c r="I87" s="155" t="s">
        <v>56</v>
      </c>
      <c r="J87" s="248"/>
      <c r="K87" s="251"/>
      <c r="M87" s="257"/>
    </row>
    <row r="88" spans="1:13" s="261" customFormat="1" ht="15" customHeight="1">
      <c r="A88" s="148"/>
      <c r="B88" s="263"/>
      <c r="C88" s="252"/>
      <c r="D88" s="140"/>
      <c r="E88" s="140"/>
      <c r="F88" s="254"/>
      <c r="G88" s="254"/>
      <c r="H88" s="51"/>
      <c r="I88" s="51"/>
      <c r="J88" s="51"/>
      <c r="K88" s="281"/>
      <c r="L88" s="411"/>
      <c r="M88" s="309"/>
    </row>
    <row r="89" spans="1:13" ht="15">
      <c r="A89" s="238"/>
      <c r="B89" s="314"/>
      <c r="C89" s="315"/>
      <c r="D89" s="316"/>
      <c r="E89" s="315"/>
      <c r="F89" s="276"/>
      <c r="G89" s="317"/>
      <c r="H89" s="308"/>
      <c r="I89" s="308"/>
      <c r="J89" s="275"/>
      <c r="K89" s="363"/>
      <c r="M89" s="257"/>
    </row>
    <row r="90" spans="1:13" ht="15">
      <c r="A90" s="265"/>
      <c r="B90" s="362"/>
      <c r="C90" s="364" t="s">
        <v>10</v>
      </c>
      <c r="D90" s="365"/>
      <c r="E90" s="365"/>
      <c r="F90" s="268">
        <f>SUM(F73:F89)</f>
        <v>10000000</v>
      </c>
      <c r="G90" s="269">
        <f>SUM(G74:G89)</f>
        <v>50173000</v>
      </c>
      <c r="H90" s="362"/>
      <c r="I90" s="362"/>
      <c r="J90" s="362"/>
      <c r="K90" s="363"/>
      <c r="M90" s="257"/>
    </row>
    <row r="91" spans="1:13" ht="15">
      <c r="A91" s="265"/>
      <c r="B91" s="362"/>
      <c r="C91" s="217"/>
      <c r="D91" s="217"/>
      <c r="E91" s="217"/>
      <c r="F91" s="217"/>
      <c r="G91" s="217"/>
      <c r="H91" s="362"/>
      <c r="I91" s="362"/>
      <c r="J91" s="362"/>
      <c r="K91" s="318"/>
      <c r="M91" s="257"/>
    </row>
    <row r="92" spans="1:13" ht="15" customHeight="1">
      <c r="A92" s="306"/>
      <c r="B92" s="319"/>
      <c r="C92" s="314"/>
      <c r="D92" s="314"/>
      <c r="E92" s="314"/>
      <c r="F92" s="317"/>
      <c r="G92" s="317"/>
      <c r="H92" s="320"/>
      <c r="I92" s="320"/>
      <c r="J92" s="321"/>
      <c r="K92" s="363"/>
      <c r="M92" s="257"/>
    </row>
    <row r="93" spans="1:13" ht="15">
      <c r="A93" s="265"/>
      <c r="B93" s="362"/>
      <c r="C93" s="217"/>
      <c r="D93" s="217"/>
      <c r="E93" s="217"/>
      <c r="F93" s="217"/>
      <c r="G93" s="217"/>
      <c r="H93" s="362"/>
      <c r="I93" s="362"/>
      <c r="J93" s="362"/>
      <c r="K93" s="363"/>
      <c r="M93" s="257"/>
    </row>
    <row r="94" spans="1:13" ht="15">
      <c r="A94" s="265"/>
      <c r="B94" s="423" t="s">
        <v>71</v>
      </c>
      <c r="C94" s="424"/>
      <c r="D94" s="424"/>
      <c r="E94" s="365"/>
      <c r="F94" s="268">
        <f>+F14+F69+F90+F33+F20+F27</f>
        <v>10000000</v>
      </c>
      <c r="G94" s="269">
        <f>+G14+G69+G90+G20+G27</f>
        <v>963579000</v>
      </c>
      <c r="H94" s="362"/>
      <c r="I94" s="362"/>
      <c r="J94" s="362"/>
      <c r="K94" s="363"/>
      <c r="M94" s="257"/>
    </row>
    <row r="95" spans="1:13" ht="15" customHeight="1">
      <c r="A95" s="322"/>
      <c r="B95" s="319"/>
      <c r="C95" s="277"/>
      <c r="D95" s="278"/>
      <c r="E95" s="278"/>
      <c r="F95" s="279"/>
      <c r="G95" s="279"/>
      <c r="H95" s="320"/>
      <c r="I95" s="320"/>
      <c r="J95" s="321"/>
      <c r="K95" s="318"/>
      <c r="M95" s="257"/>
    </row>
    <row r="96" spans="1:13" ht="15">
      <c r="A96" s="323" t="s">
        <v>62</v>
      </c>
      <c r="B96" s="324"/>
      <c r="C96" s="325"/>
      <c r="D96" s="325"/>
      <c r="E96" s="325"/>
      <c r="F96" s="324"/>
      <c r="G96" s="326"/>
      <c r="H96" s="327"/>
      <c r="I96" s="327"/>
      <c r="J96" s="325"/>
      <c r="K96" s="299" t="s">
        <v>62</v>
      </c>
      <c r="M96" s="257"/>
    </row>
    <row r="97" spans="1:13" ht="15">
      <c r="A97" s="328"/>
      <c r="B97" s="234"/>
      <c r="C97" s="329"/>
      <c r="D97" s="329"/>
      <c r="E97" s="329"/>
      <c r="F97" s="234"/>
      <c r="G97" s="303"/>
      <c r="H97" s="304"/>
      <c r="I97" s="304"/>
      <c r="J97" s="329"/>
      <c r="K97" s="330"/>
      <c r="M97" s="257"/>
    </row>
    <row r="98" spans="1:13" ht="39" customHeight="1">
      <c r="A98" s="306"/>
      <c r="B98" s="331"/>
      <c r="C98" s="315"/>
      <c r="D98" s="315"/>
      <c r="E98" s="315"/>
      <c r="F98" s="241"/>
      <c r="G98" s="332" t="str">
        <f>+C1</f>
        <v>Williams Brazil</v>
      </c>
      <c r="H98" s="333"/>
      <c r="I98" s="333"/>
      <c r="J98" s="333"/>
      <c r="K98" s="318"/>
      <c r="M98" s="257"/>
    </row>
    <row r="99" spans="1:13" ht="23.25" customHeight="1">
      <c r="A99" s="322"/>
      <c r="B99" s="334"/>
      <c r="C99" s="220"/>
      <c r="D99" s="220"/>
      <c r="E99" s="220"/>
      <c r="F99" s="241"/>
      <c r="G99" s="335" t="str">
        <f>+C2</f>
        <v>SUGAR LINE UP edition 20.03.2019</v>
      </c>
      <c r="H99" s="220"/>
      <c r="I99" s="220"/>
      <c r="J99" s="220"/>
      <c r="K99" s="336"/>
      <c r="M99" s="257"/>
    </row>
    <row r="100" spans="1:13" ht="15" customHeight="1">
      <c r="A100" s="322"/>
      <c r="B100" s="220"/>
      <c r="C100" s="220"/>
      <c r="D100" s="220"/>
      <c r="E100" s="220"/>
      <c r="F100" s="220"/>
      <c r="G100" s="220"/>
      <c r="H100" s="220"/>
      <c r="I100" s="220"/>
      <c r="J100" s="220"/>
      <c r="K100" s="336"/>
      <c r="M100" s="257"/>
    </row>
    <row r="101" spans="1:13" ht="15" customHeight="1">
      <c r="A101" s="322"/>
      <c r="B101" s="220"/>
      <c r="C101" s="220"/>
      <c r="D101" s="220"/>
      <c r="E101" s="220"/>
      <c r="F101" s="220"/>
      <c r="G101" s="220"/>
      <c r="H101" s="220"/>
      <c r="I101" s="220"/>
      <c r="J101" s="220"/>
      <c r="K101" s="336"/>
      <c r="M101" s="257"/>
    </row>
    <row r="102" spans="1:13" ht="15" customHeight="1">
      <c r="A102" s="337" t="s">
        <v>69</v>
      </c>
      <c r="B102" s="338"/>
      <c r="C102" s="315"/>
      <c r="D102" s="315"/>
      <c r="E102" s="315"/>
      <c r="F102" s="315"/>
      <c r="G102" s="315"/>
      <c r="H102" s="333"/>
      <c r="I102" s="333"/>
      <c r="J102" s="315"/>
      <c r="K102" s="318"/>
      <c r="M102" s="257"/>
    </row>
    <row r="103" spans="1:13" ht="15" customHeight="1">
      <c r="A103" s="339" t="s">
        <v>45</v>
      </c>
      <c r="B103" s="276">
        <f>SUM(F14:G14)</f>
        <v>0</v>
      </c>
      <c r="C103" s="315"/>
      <c r="D103" s="315"/>
      <c r="E103" s="315"/>
      <c r="F103" s="315"/>
      <c r="G103" s="315"/>
      <c r="H103" s="333"/>
      <c r="I103" s="333"/>
      <c r="J103" s="315"/>
      <c r="K103" s="318"/>
      <c r="M103" s="257"/>
    </row>
    <row r="104" spans="1:13" ht="15" customHeight="1">
      <c r="A104" s="339" t="s">
        <v>55</v>
      </c>
      <c r="B104" s="276">
        <f>F20</f>
        <v>0</v>
      </c>
      <c r="C104" s="315"/>
      <c r="D104" s="315"/>
      <c r="E104" s="315"/>
      <c r="F104" s="315"/>
      <c r="G104" s="315"/>
      <c r="H104" s="333"/>
      <c r="I104" s="333"/>
      <c r="J104" s="315"/>
      <c r="K104" s="318"/>
      <c r="M104" s="257"/>
    </row>
    <row r="105" spans="1:13" ht="15" customHeight="1">
      <c r="A105" s="339" t="s">
        <v>46</v>
      </c>
      <c r="B105" s="276">
        <f>SUM(F27:G27)</f>
        <v>33000000</v>
      </c>
      <c r="C105" s="315"/>
      <c r="D105" s="315"/>
      <c r="E105" s="315"/>
      <c r="F105" s="315"/>
      <c r="G105" s="315"/>
      <c r="H105" s="333"/>
      <c r="I105" s="333"/>
      <c r="J105" s="315"/>
      <c r="K105" s="318"/>
      <c r="M105" s="257"/>
    </row>
    <row r="106" spans="1:13" ht="15" customHeight="1">
      <c r="A106" s="339" t="s">
        <v>12</v>
      </c>
      <c r="B106" s="276">
        <f>SUM(F69:G69)</f>
        <v>880406000</v>
      </c>
      <c r="C106" s="315"/>
      <c r="D106" s="315"/>
      <c r="E106" s="315"/>
      <c r="F106" s="315"/>
      <c r="G106" s="315"/>
      <c r="H106" s="333"/>
      <c r="I106" s="333"/>
      <c r="J106" s="315"/>
      <c r="K106" s="336"/>
      <c r="M106" s="257"/>
    </row>
    <row r="107" spans="1:13" ht="15" customHeight="1">
      <c r="A107" s="339" t="s">
        <v>41</v>
      </c>
      <c r="B107" s="276">
        <f>SUM(F90:G90)</f>
        <v>60173000</v>
      </c>
      <c r="C107" s="315"/>
      <c r="D107" s="315"/>
      <c r="E107" s="315"/>
      <c r="F107" s="315"/>
      <c r="G107" s="315"/>
      <c r="H107" s="333"/>
      <c r="I107" s="333"/>
      <c r="J107" s="315"/>
      <c r="K107" s="336"/>
      <c r="M107" s="257"/>
    </row>
    <row r="108" spans="1:13" ht="15" customHeight="1">
      <c r="A108" s="340" t="s">
        <v>26</v>
      </c>
      <c r="B108" s="341">
        <f>SUM(B103:B107)</f>
        <v>973579000</v>
      </c>
      <c r="C108" s="315"/>
      <c r="D108" s="315"/>
      <c r="E108" s="315"/>
      <c r="F108" s="315"/>
      <c r="G108" s="315"/>
      <c r="H108" s="333"/>
      <c r="I108" s="333"/>
      <c r="J108" s="315"/>
      <c r="K108" s="226"/>
      <c r="M108" s="257"/>
    </row>
    <row r="109" spans="1:13" ht="15" customHeight="1">
      <c r="A109" s="284"/>
      <c r="B109" s="241"/>
      <c r="C109" s="315"/>
      <c r="D109" s="315"/>
      <c r="E109" s="315"/>
      <c r="F109" s="315"/>
      <c r="G109" s="315"/>
      <c r="H109" s="333"/>
      <c r="I109" s="333"/>
      <c r="J109" s="315"/>
      <c r="K109" s="226"/>
      <c r="M109" s="257"/>
    </row>
    <row r="110" spans="1:13" ht="15" customHeight="1">
      <c r="A110" s="284"/>
      <c r="B110" s="241"/>
      <c r="C110" s="315"/>
      <c r="D110" s="315"/>
      <c r="E110" s="315"/>
      <c r="F110" s="315"/>
      <c r="G110" s="315"/>
      <c r="H110" s="333"/>
      <c r="I110" s="333"/>
      <c r="J110" s="315"/>
      <c r="K110" s="226"/>
      <c r="M110" s="257"/>
    </row>
    <row r="111" spans="1:13" ht="15" customHeight="1">
      <c r="A111" s="342"/>
      <c r="B111" s="343"/>
      <c r="C111" s="315"/>
      <c r="D111" s="315"/>
      <c r="E111" s="315"/>
      <c r="F111" s="315"/>
      <c r="G111" s="315"/>
      <c r="H111" s="333"/>
      <c r="I111" s="333"/>
      <c r="J111" s="315"/>
      <c r="K111" s="226"/>
      <c r="M111" s="257"/>
    </row>
    <row r="112" spans="1:13" ht="15" customHeight="1">
      <c r="A112" s="342"/>
      <c r="B112" s="344"/>
      <c r="C112" s="315"/>
      <c r="D112" s="315"/>
      <c r="E112" s="315"/>
      <c r="F112" s="315"/>
      <c r="G112" s="315"/>
      <c r="H112" s="333"/>
      <c r="I112" s="333"/>
      <c r="J112" s="315"/>
      <c r="K112" s="345"/>
      <c r="L112" s="410"/>
      <c r="M112" s="257"/>
    </row>
    <row r="113" spans="1:13" ht="15" customHeight="1">
      <c r="A113" s="342"/>
      <c r="B113" s="344"/>
      <c r="C113" s="315"/>
      <c r="D113" s="315"/>
      <c r="E113" s="315"/>
      <c r="F113" s="315"/>
      <c r="G113" s="315"/>
      <c r="H113" s="333"/>
      <c r="I113" s="333"/>
      <c r="J113" s="315"/>
      <c r="K113" s="345"/>
      <c r="L113" s="410"/>
      <c r="M113" s="257"/>
    </row>
    <row r="114" spans="1:13" ht="15" customHeight="1">
      <c r="A114" s="342"/>
      <c r="B114" s="344"/>
      <c r="C114" s="315"/>
      <c r="D114" s="315"/>
      <c r="E114" s="315"/>
      <c r="F114" s="315"/>
      <c r="G114" s="315"/>
      <c r="H114" s="333"/>
      <c r="I114" s="333"/>
      <c r="J114" s="315"/>
      <c r="K114" s="345"/>
      <c r="M114" s="257"/>
    </row>
    <row r="115" spans="1:13" ht="15" customHeight="1">
      <c r="A115" s="342"/>
      <c r="B115" s="344"/>
      <c r="C115" s="315"/>
      <c r="D115" s="315"/>
      <c r="E115" s="315"/>
      <c r="F115" s="315"/>
      <c r="G115" s="315"/>
      <c r="H115" s="333"/>
      <c r="I115" s="333"/>
      <c r="J115" s="315"/>
      <c r="K115" s="345"/>
      <c r="M115" s="257"/>
    </row>
    <row r="116" spans="1:13" ht="15" customHeight="1">
      <c r="A116" s="342"/>
      <c r="B116" s="344"/>
      <c r="C116" s="315"/>
      <c r="D116" s="315"/>
      <c r="E116" s="315"/>
      <c r="F116" s="315"/>
      <c r="G116" s="315"/>
      <c r="H116" s="333"/>
      <c r="I116" s="333"/>
      <c r="J116" s="315"/>
      <c r="K116" s="345"/>
      <c r="M116" s="257"/>
    </row>
    <row r="117" spans="1:13" ht="15">
      <c r="A117" s="342"/>
      <c r="B117" s="344"/>
      <c r="C117" s="315"/>
      <c r="D117" s="315"/>
      <c r="E117" s="315"/>
      <c r="F117" s="315"/>
      <c r="G117" s="315"/>
      <c r="H117" s="333"/>
      <c r="I117" s="333"/>
      <c r="J117" s="315"/>
      <c r="K117" s="345"/>
      <c r="M117" s="257"/>
    </row>
    <row r="118" spans="1:13" ht="15">
      <c r="A118" s="346"/>
      <c r="B118" s="347"/>
      <c r="C118" s="315"/>
      <c r="D118" s="315"/>
      <c r="E118" s="315"/>
      <c r="F118" s="315"/>
      <c r="G118" s="315"/>
      <c r="H118" s="333"/>
      <c r="I118" s="333"/>
      <c r="J118" s="315"/>
      <c r="K118" s="345"/>
      <c r="M118" s="257"/>
    </row>
    <row r="119" spans="1:13" ht="15">
      <c r="A119" s="337" t="s">
        <v>70</v>
      </c>
      <c r="B119" s="338"/>
      <c r="C119" s="315"/>
      <c r="D119" s="315"/>
      <c r="E119" s="315"/>
      <c r="F119" s="315"/>
      <c r="G119" s="315"/>
      <c r="H119" s="333"/>
      <c r="I119" s="333"/>
      <c r="J119" s="315"/>
      <c r="K119" s="345"/>
      <c r="M119" s="257"/>
    </row>
    <row r="120" spans="1:13" ht="15">
      <c r="A120" s="339" t="s">
        <v>53</v>
      </c>
      <c r="B120" s="276">
        <f>SUMIF($H$7:$H$92,"A45",$F$7:$F$92)</f>
        <v>0</v>
      </c>
      <c r="C120" s="315"/>
      <c r="D120" s="315"/>
      <c r="E120" s="315"/>
      <c r="F120" s="315"/>
      <c r="G120" s="315"/>
      <c r="H120" s="333"/>
      <c r="I120" s="333"/>
      <c r="J120" s="315"/>
      <c r="K120" s="345"/>
      <c r="M120" s="257"/>
    </row>
    <row r="121" spans="1:13" ht="15">
      <c r="A121" s="339" t="s">
        <v>52</v>
      </c>
      <c r="B121" s="276">
        <f>SUMIF($H$7:$H$96,"B150",$F$7:$F$96)</f>
        <v>10000000</v>
      </c>
      <c r="C121" s="315"/>
      <c r="D121" s="315"/>
      <c r="E121" s="315"/>
      <c r="F121" s="315"/>
      <c r="G121" s="315"/>
      <c r="H121" s="333"/>
      <c r="I121" s="333"/>
      <c r="J121" s="315"/>
      <c r="K121" s="345"/>
      <c r="M121" s="257"/>
    </row>
    <row r="122" spans="1:13" ht="15">
      <c r="A122" s="339" t="s">
        <v>9</v>
      </c>
      <c r="B122" s="276">
        <f>SUMIF(H7:H95,"VHP",G7:G95)</f>
        <v>963579000</v>
      </c>
      <c r="C122" s="315"/>
      <c r="D122" s="315"/>
      <c r="E122" s="315"/>
      <c r="F122" s="315"/>
      <c r="G122" s="315"/>
      <c r="H122" s="333"/>
      <c r="I122" s="333"/>
      <c r="J122" s="315"/>
      <c r="K122" s="345"/>
      <c r="M122" s="257"/>
    </row>
    <row r="123" spans="1:13" ht="15">
      <c r="A123" s="180" t="s">
        <v>75</v>
      </c>
      <c r="B123" s="276">
        <v>0</v>
      </c>
      <c r="C123" s="315"/>
      <c r="D123" s="315"/>
      <c r="E123" s="315"/>
      <c r="F123" s="315"/>
      <c r="G123" s="315"/>
      <c r="H123" s="333"/>
      <c r="I123" s="333"/>
      <c r="J123" s="315"/>
      <c r="K123" s="345"/>
      <c r="M123" s="257"/>
    </row>
    <row r="124" spans="1:13" ht="15">
      <c r="A124" s="340" t="s">
        <v>26</v>
      </c>
      <c r="B124" s="341">
        <f>SUM(B120:B123)</f>
        <v>973579000</v>
      </c>
      <c r="C124" s="315"/>
      <c r="D124" s="315"/>
      <c r="E124" s="315"/>
      <c r="F124" s="315"/>
      <c r="G124" s="315"/>
      <c r="H124" s="333"/>
      <c r="I124" s="333"/>
      <c r="J124" s="315"/>
      <c r="K124" s="345"/>
      <c r="M124" s="257"/>
    </row>
    <row r="125" spans="1:13" ht="15">
      <c r="A125" s="346"/>
      <c r="B125" s="347"/>
      <c r="C125" s="315"/>
      <c r="D125" s="315"/>
      <c r="E125" s="315"/>
      <c r="F125" s="315"/>
      <c r="G125" s="315"/>
      <c r="H125" s="333"/>
      <c r="I125" s="333"/>
      <c r="J125" s="333"/>
      <c r="K125" s="345"/>
      <c r="M125" s="257"/>
    </row>
    <row r="126" spans="1:13" ht="15">
      <c r="A126" s="322"/>
      <c r="B126" s="348"/>
      <c r="C126" s="315"/>
      <c r="D126" s="315"/>
      <c r="E126" s="315"/>
      <c r="F126" s="315"/>
      <c r="G126" s="315"/>
      <c r="H126" s="333"/>
      <c r="I126" s="333"/>
      <c r="J126" s="333"/>
      <c r="K126" s="345"/>
      <c r="M126" s="257"/>
    </row>
    <row r="127" spans="1:13" ht="15">
      <c r="A127" s="284"/>
      <c r="B127" s="241"/>
      <c r="C127" s="315"/>
      <c r="D127" s="315"/>
      <c r="E127" s="315"/>
      <c r="F127" s="315"/>
      <c r="G127" s="315"/>
      <c r="H127" s="333"/>
      <c r="I127" s="333"/>
      <c r="J127" s="333"/>
      <c r="K127" s="345"/>
      <c r="M127" s="257"/>
    </row>
    <row r="128" spans="1:13" ht="15">
      <c r="A128" s="349"/>
      <c r="B128" s="350"/>
      <c r="C128" s="315"/>
      <c r="D128" s="315"/>
      <c r="E128" s="315"/>
      <c r="F128" s="315"/>
      <c r="G128" s="315"/>
      <c r="H128" s="333"/>
      <c r="I128" s="333"/>
      <c r="J128" s="333"/>
      <c r="K128" s="345"/>
      <c r="M128" s="257"/>
    </row>
    <row r="129" spans="1:13" ht="15">
      <c r="A129" s="322"/>
      <c r="B129" s="348"/>
      <c r="C129" s="220"/>
      <c r="D129" s="220"/>
      <c r="E129" s="220"/>
      <c r="F129" s="220"/>
      <c r="G129" s="220"/>
      <c r="H129" s="225"/>
      <c r="I129" s="220"/>
      <c r="J129" s="220"/>
      <c r="K129" s="226"/>
      <c r="M129" s="257"/>
    </row>
    <row r="130" spans="1:13" ht="15">
      <c r="A130" s="351"/>
      <c r="B130" s="352"/>
      <c r="C130" s="352"/>
      <c r="D130" s="352"/>
      <c r="E130" s="352"/>
      <c r="F130" s="352"/>
      <c r="G130" s="352"/>
      <c r="H130" s="225"/>
      <c r="I130" s="220"/>
      <c r="J130" s="220"/>
      <c r="K130" s="226"/>
      <c r="M130" s="257"/>
    </row>
    <row r="131" spans="1:13" ht="15">
      <c r="A131" s="284"/>
      <c r="B131" s="350"/>
      <c r="C131" s="241"/>
      <c r="D131" s="241"/>
      <c r="E131" s="241"/>
      <c r="F131" s="241"/>
      <c r="G131" s="241"/>
      <c r="H131" s="241"/>
      <c r="I131" s="241"/>
      <c r="J131" s="241"/>
      <c r="K131" s="243"/>
      <c r="M131" s="257"/>
    </row>
    <row r="132" spans="1:13" ht="15">
      <c r="A132" s="284"/>
      <c r="B132" s="241"/>
      <c r="C132" s="241"/>
      <c r="D132" s="241"/>
      <c r="E132" s="241"/>
      <c r="F132" s="241"/>
      <c r="G132" s="241"/>
      <c r="H132" s="241"/>
      <c r="I132" s="241"/>
      <c r="J132" s="241"/>
      <c r="K132" s="243"/>
      <c r="M132" s="257"/>
    </row>
    <row r="133" spans="1:11" ht="15">
      <c r="A133" s="284"/>
      <c r="B133" s="241"/>
      <c r="C133" s="241"/>
      <c r="D133" s="241"/>
      <c r="E133" s="241"/>
      <c r="F133" s="241"/>
      <c r="G133" s="241"/>
      <c r="H133" s="241"/>
      <c r="I133" s="241"/>
      <c r="J133" s="241"/>
      <c r="K133" s="243"/>
    </row>
    <row r="134" spans="1:11" ht="15">
      <c r="A134" s="294" t="s">
        <v>63</v>
      </c>
      <c r="B134" s="353"/>
      <c r="C134" s="353"/>
      <c r="D134" s="353"/>
      <c r="E134" s="353"/>
      <c r="F134" s="353"/>
      <c r="G134" s="353"/>
      <c r="H134" s="354"/>
      <c r="I134" s="353"/>
      <c r="J134" s="353"/>
      <c r="K134" s="299" t="s">
        <v>63</v>
      </c>
    </row>
    <row r="136" ht="15">
      <c r="A136" s="355"/>
    </row>
    <row r="137" spans="1:2" ht="15.75">
      <c r="A137" s="356"/>
      <c r="B137" s="357"/>
    </row>
    <row r="138" ht="15.75">
      <c r="A138" s="358"/>
    </row>
    <row r="139" ht="15">
      <c r="A139" s="359"/>
    </row>
    <row r="140" ht="15.75">
      <c r="A140" s="360"/>
    </row>
    <row r="141" ht="15">
      <c r="A141" s="359"/>
    </row>
  </sheetData>
  <sheetProtection password="F66E" sheet="1"/>
  <mergeCells count="4">
    <mergeCell ref="C1:K1"/>
    <mergeCell ref="C2:K2"/>
    <mergeCell ref="C3:K3"/>
    <mergeCell ref="B94:D94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70" max="255" man="1"/>
    <brk id="9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6" sqref="I1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55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2"/>
      <c r="B1" s="33"/>
      <c r="C1" s="425" t="str">
        <f>+LINEUP!C1</f>
        <v>Williams Brazil</v>
      </c>
      <c r="D1" s="425"/>
      <c r="E1" s="425"/>
      <c r="F1" s="425"/>
      <c r="G1" s="425"/>
      <c r="H1" s="425"/>
      <c r="I1" s="425"/>
      <c r="J1" s="425"/>
      <c r="K1" s="426"/>
      <c r="L1" s="1"/>
      <c r="M1" s="59"/>
    </row>
    <row r="2" spans="1:13" ht="26.25">
      <c r="A2" s="34"/>
      <c r="B2" s="1"/>
      <c r="C2" s="417" t="str">
        <f>+LINEUP!C2</f>
        <v>SUGAR LINE UP edition 20.03.2019</v>
      </c>
      <c r="D2" s="417"/>
      <c r="E2" s="417"/>
      <c r="F2" s="417"/>
      <c r="G2" s="417"/>
      <c r="H2" s="417"/>
      <c r="I2" s="417"/>
      <c r="J2" s="417"/>
      <c r="K2" s="427"/>
      <c r="L2" s="1"/>
      <c r="M2" s="59"/>
    </row>
    <row r="3" spans="1:13" ht="15">
      <c r="A3" s="34"/>
      <c r="B3" s="1"/>
      <c r="C3" s="420" t="s">
        <v>84</v>
      </c>
      <c r="D3" s="420"/>
      <c r="E3" s="420"/>
      <c r="F3" s="420"/>
      <c r="G3" s="420"/>
      <c r="H3" s="420"/>
      <c r="I3" s="420"/>
      <c r="J3" s="420"/>
      <c r="K3" s="428"/>
      <c r="L3" s="1"/>
      <c r="M3" s="59"/>
    </row>
    <row r="4" spans="1:13" ht="18">
      <c r="A4" s="34"/>
      <c r="B4" s="1"/>
      <c r="C4" s="1"/>
      <c r="D4" s="1"/>
      <c r="E4" s="2"/>
      <c r="F4" s="1"/>
      <c r="G4" s="1"/>
      <c r="H4" s="4"/>
      <c r="I4" s="1"/>
      <c r="J4" s="1"/>
      <c r="K4" s="35"/>
      <c r="L4" s="1"/>
      <c r="M4" s="59"/>
    </row>
    <row r="5" spans="1:13" ht="18">
      <c r="A5" s="34"/>
      <c r="B5" s="1"/>
      <c r="C5" s="1"/>
      <c r="D5" s="1"/>
      <c r="E5" s="2"/>
      <c r="F5" s="1"/>
      <c r="G5" s="1"/>
      <c r="H5" s="4"/>
      <c r="I5" s="1"/>
      <c r="J5" s="1"/>
      <c r="K5" s="35"/>
      <c r="L5" s="1"/>
      <c r="M5" s="59"/>
    </row>
    <row r="6" spans="1:13" ht="15">
      <c r="A6" s="150" t="s">
        <v>0</v>
      </c>
      <c r="B6" s="151"/>
      <c r="C6" s="152" t="s">
        <v>1</v>
      </c>
      <c r="D6" s="152" t="s">
        <v>2</v>
      </c>
      <c r="E6" s="152" t="s">
        <v>3</v>
      </c>
      <c r="F6" s="152" t="s">
        <v>4</v>
      </c>
      <c r="G6" s="152"/>
      <c r="H6" s="152" t="s">
        <v>6</v>
      </c>
      <c r="I6" s="152" t="s">
        <v>7</v>
      </c>
      <c r="J6" s="152" t="s">
        <v>8</v>
      </c>
      <c r="K6" s="153"/>
      <c r="L6" s="1" t="s">
        <v>44</v>
      </c>
      <c r="M6" s="59"/>
    </row>
    <row r="7" spans="1:13" ht="15" customHeight="1">
      <c r="A7" s="36"/>
      <c r="B7" s="113"/>
      <c r="C7" s="113"/>
      <c r="D7" s="113"/>
      <c r="E7" s="113"/>
      <c r="F7" s="113"/>
      <c r="G7" s="113"/>
      <c r="H7" s="30"/>
      <c r="I7" s="30"/>
      <c r="J7" s="113"/>
      <c r="K7" s="114"/>
      <c r="L7" s="59"/>
      <c r="M7" s="59"/>
    </row>
    <row r="8" spans="1:13" ht="13.5" customHeight="1">
      <c r="A8" s="80"/>
      <c r="B8" s="159" t="s">
        <v>45</v>
      </c>
      <c r="C8" s="62"/>
      <c r="D8" s="191"/>
      <c r="E8" s="191"/>
      <c r="F8" s="191"/>
      <c r="G8" s="191"/>
      <c r="H8" s="77"/>
      <c r="I8" s="77"/>
      <c r="J8" s="191"/>
      <c r="K8" s="192"/>
      <c r="L8" s="59"/>
      <c r="M8" s="59"/>
    </row>
    <row r="9" spans="1:13" s="55" customFormat="1" ht="13.5" customHeight="1">
      <c r="A9" s="160"/>
      <c r="B9" s="154"/>
      <c r="C9" s="155" t="s">
        <v>50</v>
      </c>
      <c r="D9" s="156"/>
      <c r="E9" s="156"/>
      <c r="F9" s="156"/>
      <c r="G9" s="157"/>
      <c r="H9" s="158"/>
      <c r="I9" s="155"/>
      <c r="J9" s="156"/>
      <c r="K9" s="162"/>
      <c r="L9" s="113"/>
      <c r="M9" s="113"/>
    </row>
    <row r="10" spans="1:13" s="55" customFormat="1" ht="15">
      <c r="A10" s="135" t="s">
        <v>64</v>
      </c>
      <c r="B10" s="97"/>
      <c r="C10" s="138"/>
      <c r="D10" s="138"/>
      <c r="E10" s="138"/>
      <c r="F10" s="86"/>
      <c r="G10" s="115"/>
      <c r="H10" s="51"/>
      <c r="I10" s="51"/>
      <c r="J10" s="186"/>
      <c r="K10" s="210"/>
      <c r="L10" s="113"/>
      <c r="M10" s="113"/>
    </row>
    <row r="11" spans="1:11" s="55" customFormat="1" ht="15">
      <c r="A11" s="80"/>
      <c r="B11" s="263"/>
      <c r="C11" s="252"/>
      <c r="D11" s="253"/>
      <c r="E11" s="140"/>
      <c r="F11" s="254"/>
      <c r="G11" s="254"/>
      <c r="H11" s="51"/>
      <c r="I11" s="51"/>
      <c r="J11" s="51"/>
      <c r="K11" s="210"/>
    </row>
    <row r="12" spans="1:13" s="53" customFormat="1" ht="13.5" customHeight="1">
      <c r="A12" s="80"/>
      <c r="B12" s="113"/>
      <c r="C12" s="163" t="s">
        <v>10</v>
      </c>
      <c r="D12" s="193"/>
      <c r="E12" s="164"/>
      <c r="F12" s="165">
        <f>SUM(F10:G10)</f>
        <v>0</v>
      </c>
      <c r="G12" s="46"/>
      <c r="H12" s="8"/>
      <c r="I12" s="8"/>
      <c r="J12" s="8"/>
      <c r="K12" s="192"/>
      <c r="L12" s="59"/>
      <c r="M12" s="59"/>
    </row>
    <row r="13" spans="1:13" s="29" customFormat="1" ht="13.5" customHeight="1">
      <c r="A13" s="80"/>
      <c r="B13" s="191"/>
      <c r="C13" s="10"/>
      <c r="D13" s="11"/>
      <c r="E13" s="12"/>
      <c r="F13" s="12"/>
      <c r="G13" s="46"/>
      <c r="H13" s="8"/>
      <c r="I13" s="8"/>
      <c r="J13" s="8"/>
      <c r="K13" s="192"/>
      <c r="L13" s="130"/>
      <c r="M13" s="130"/>
    </row>
    <row r="14" spans="1:13" s="29" customFormat="1" ht="13.5" customHeight="1">
      <c r="A14" s="80"/>
      <c r="B14" s="159" t="s">
        <v>55</v>
      </c>
      <c r="C14" s="62"/>
      <c r="D14" s="191"/>
      <c r="E14" s="191"/>
      <c r="F14" s="191"/>
      <c r="G14" s="191"/>
      <c r="H14" s="77"/>
      <c r="I14" s="77"/>
      <c r="J14" s="191"/>
      <c r="K14" s="192"/>
      <c r="L14" s="130"/>
      <c r="M14" s="130"/>
    </row>
    <row r="15" spans="1:13" s="29" customFormat="1" ht="13.5" customHeight="1">
      <c r="A15" s="160"/>
      <c r="B15" s="154"/>
      <c r="C15" s="155" t="s">
        <v>50</v>
      </c>
      <c r="D15" s="156"/>
      <c r="E15" s="156"/>
      <c r="F15" s="156"/>
      <c r="G15" s="157"/>
      <c r="H15" s="158"/>
      <c r="I15" s="155"/>
      <c r="J15" s="156"/>
      <c r="K15" s="162"/>
      <c r="L15" s="149"/>
      <c r="M15" s="149"/>
    </row>
    <row r="16" spans="1:11" s="413" customFormat="1" ht="15">
      <c r="A16" s="135" t="s">
        <v>64</v>
      </c>
      <c r="B16" s="97"/>
      <c r="C16" s="138"/>
      <c r="D16" s="138"/>
      <c r="E16" s="138"/>
      <c r="F16" s="86"/>
      <c r="G16" s="115"/>
      <c r="H16" s="51"/>
      <c r="I16" s="51"/>
      <c r="J16" s="186"/>
      <c r="K16" s="414"/>
    </row>
    <row r="17" spans="1:13" s="29" customFormat="1" ht="13.5" customHeight="1">
      <c r="A17" s="148"/>
      <c r="B17" s="263"/>
      <c r="C17" s="252"/>
      <c r="D17" s="253"/>
      <c r="E17" s="253"/>
      <c r="F17" s="254"/>
      <c r="G17" s="254"/>
      <c r="H17" s="51"/>
      <c r="I17" s="51"/>
      <c r="J17" s="51"/>
      <c r="K17" s="210"/>
      <c r="L17" s="214"/>
      <c r="M17" s="214"/>
    </row>
    <row r="18" spans="1:13" s="29" customFormat="1" ht="13.5" customHeight="1">
      <c r="A18" s="80"/>
      <c r="B18" s="191"/>
      <c r="C18" s="163" t="s">
        <v>10</v>
      </c>
      <c r="D18" s="193"/>
      <c r="E18" s="164"/>
      <c r="F18" s="165">
        <f>SUM(F16:F16)</f>
        <v>0</v>
      </c>
      <c r="G18" s="46"/>
      <c r="H18" s="8"/>
      <c r="I18" s="8"/>
      <c r="J18" s="8"/>
      <c r="K18" s="192"/>
      <c r="L18" s="130"/>
      <c r="M18" s="130"/>
    </row>
    <row r="19" spans="1:13" s="55" customFormat="1" ht="15">
      <c r="A19" s="92"/>
      <c r="B19" s="191"/>
      <c r="C19" s="10"/>
      <c r="D19" s="11"/>
      <c r="E19" s="11"/>
      <c r="F19" s="12"/>
      <c r="G19" s="12"/>
      <c r="H19" s="77"/>
      <c r="I19" s="77"/>
      <c r="J19" s="77"/>
      <c r="K19" s="69"/>
      <c r="L19" s="63"/>
      <c r="M19" s="63"/>
    </row>
    <row r="20" spans="1:13" s="55" customFormat="1" ht="15">
      <c r="A20" s="80"/>
      <c r="B20" s="159" t="s">
        <v>46</v>
      </c>
      <c r="C20" s="62"/>
      <c r="D20" s="191"/>
      <c r="E20" s="191"/>
      <c r="F20" s="191"/>
      <c r="G20" s="191"/>
      <c r="H20" s="77"/>
      <c r="I20" s="77"/>
      <c r="J20" s="191"/>
      <c r="K20" s="192"/>
      <c r="L20" s="63"/>
      <c r="M20" s="63"/>
    </row>
    <row r="21" spans="1:13" s="55" customFormat="1" ht="15">
      <c r="A21" s="160"/>
      <c r="B21" s="154"/>
      <c r="C21" s="155" t="s">
        <v>50</v>
      </c>
      <c r="D21" s="156"/>
      <c r="E21" s="156"/>
      <c r="F21" s="156"/>
      <c r="G21" s="157"/>
      <c r="H21" s="158"/>
      <c r="I21" s="155"/>
      <c r="J21" s="156"/>
      <c r="K21" s="162"/>
      <c r="L21" s="113"/>
      <c r="M21" s="113"/>
    </row>
    <row r="22" spans="1:13" s="55" customFormat="1" ht="15">
      <c r="A22" s="135" t="s">
        <v>64</v>
      </c>
      <c r="B22" s="97"/>
      <c r="C22" s="138"/>
      <c r="D22" s="138"/>
      <c r="E22" s="138"/>
      <c r="F22" s="86"/>
      <c r="G22" s="115"/>
      <c r="H22" s="51"/>
      <c r="I22" s="51"/>
      <c r="J22" s="186"/>
      <c r="K22" s="192"/>
      <c r="L22" s="61"/>
      <c r="M22" s="61"/>
    </row>
    <row r="23" spans="1:13" s="55" customFormat="1" ht="15">
      <c r="A23" s="80"/>
      <c r="B23" s="97"/>
      <c r="C23" s="138"/>
      <c r="D23" s="132"/>
      <c r="E23" s="132"/>
      <c r="F23" s="89"/>
      <c r="G23" s="115"/>
      <c r="H23" s="51"/>
      <c r="I23" s="51"/>
      <c r="J23" s="51"/>
      <c r="K23" s="192"/>
      <c r="L23" s="113"/>
      <c r="M23" s="113"/>
    </row>
    <row r="24" spans="1:13" s="55" customFormat="1" ht="15">
      <c r="A24" s="56"/>
      <c r="B24" s="113"/>
      <c r="C24" s="163" t="s">
        <v>10</v>
      </c>
      <c r="D24" s="193"/>
      <c r="E24" s="164"/>
      <c r="F24" s="165">
        <f>SUM(F20:F22)</f>
        <v>0</v>
      </c>
      <c r="G24" s="191"/>
      <c r="H24" s="14"/>
      <c r="I24" s="14"/>
      <c r="J24" s="8"/>
      <c r="K24" s="37"/>
      <c r="L24" s="64"/>
      <c r="M24" s="64"/>
    </row>
    <row r="25" spans="1:13" s="55" customFormat="1" ht="15">
      <c r="A25" s="56"/>
      <c r="B25" s="113"/>
      <c r="C25" s="67"/>
      <c r="D25" s="68"/>
      <c r="E25" s="60"/>
      <c r="F25" s="60"/>
      <c r="G25" s="27"/>
      <c r="H25" s="79"/>
      <c r="I25" s="14"/>
      <c r="J25" s="8"/>
      <c r="K25" s="37"/>
      <c r="L25" s="100"/>
      <c r="M25" s="100"/>
    </row>
    <row r="26" spans="1:13" s="55" customFormat="1" ht="15">
      <c r="A26" s="80"/>
      <c r="B26" s="159" t="s">
        <v>48</v>
      </c>
      <c r="C26" s="62"/>
      <c r="D26" s="191"/>
      <c r="E26" s="191"/>
      <c r="F26" s="191"/>
      <c r="G26" s="191"/>
      <c r="H26" s="77"/>
      <c r="I26" s="77"/>
      <c r="J26" s="191"/>
      <c r="K26" s="192"/>
      <c r="L26" s="65"/>
      <c r="M26" s="65"/>
    </row>
    <row r="27" spans="1:13" s="55" customFormat="1" ht="15">
      <c r="A27" s="160"/>
      <c r="B27" s="154"/>
      <c r="C27" s="155" t="s">
        <v>50</v>
      </c>
      <c r="D27" s="156"/>
      <c r="E27" s="156"/>
      <c r="F27" s="156"/>
      <c r="G27" s="157"/>
      <c r="H27" s="158"/>
      <c r="I27" s="155"/>
      <c r="J27" s="156"/>
      <c r="K27" s="162"/>
      <c r="L27" s="66"/>
      <c r="M27" s="66"/>
    </row>
    <row r="28" spans="1:13" s="55" customFormat="1" ht="15">
      <c r="A28" s="122" t="s">
        <v>64</v>
      </c>
      <c r="B28" s="110"/>
      <c r="C28" s="138"/>
      <c r="D28" s="132"/>
      <c r="E28" s="139"/>
      <c r="F28" s="115"/>
      <c r="G28" s="98"/>
      <c r="H28" s="51"/>
      <c r="I28" s="51"/>
      <c r="J28" s="51"/>
      <c r="K28" s="37"/>
      <c r="L28" s="78"/>
      <c r="M28" s="78"/>
    </row>
    <row r="29" spans="1:13" s="55" customFormat="1" ht="15">
      <c r="A29" s="136"/>
      <c r="B29" s="110"/>
      <c r="C29" s="138"/>
      <c r="D29" s="132"/>
      <c r="E29" s="51"/>
      <c r="F29" s="115"/>
      <c r="G29" s="98"/>
      <c r="H29" s="51"/>
      <c r="I29" s="51"/>
      <c r="J29" s="51"/>
      <c r="K29" s="37"/>
      <c r="L29" s="113"/>
      <c r="M29" s="113"/>
    </row>
    <row r="30" spans="1:13" s="55" customFormat="1" ht="13.5" customHeight="1">
      <c r="A30" s="131"/>
      <c r="B30" s="7"/>
      <c r="C30" s="163" t="s">
        <v>10</v>
      </c>
      <c r="D30" s="193"/>
      <c r="E30" s="193"/>
      <c r="F30" s="165">
        <f>SUM(F28)</f>
        <v>0</v>
      </c>
      <c r="G30" s="7"/>
      <c r="H30" s="7"/>
      <c r="I30" s="7"/>
      <c r="J30" s="113"/>
      <c r="K30" s="114"/>
      <c r="L30" s="96"/>
      <c r="M30" s="96"/>
    </row>
    <row r="31" spans="1:13" s="55" customFormat="1" ht="13.5" customHeight="1">
      <c r="A31" s="104" t="s">
        <v>16</v>
      </c>
      <c r="B31" s="70"/>
      <c r="C31" s="71"/>
      <c r="D31" s="71"/>
      <c r="E31" s="71"/>
      <c r="F31" s="70"/>
      <c r="G31" s="72"/>
      <c r="H31" s="73"/>
      <c r="I31" s="73"/>
      <c r="J31" s="71"/>
      <c r="K31" s="74" t="s">
        <v>16</v>
      </c>
      <c r="L31" s="90"/>
      <c r="M31" s="90"/>
    </row>
    <row r="32" spans="1:13" s="55" customFormat="1" ht="13.5" customHeight="1">
      <c r="A32" s="195"/>
      <c r="B32" s="196"/>
      <c r="C32" s="197"/>
      <c r="D32" s="197"/>
      <c r="E32" s="197"/>
      <c r="F32" s="196"/>
      <c r="G32" s="198"/>
      <c r="H32" s="199"/>
      <c r="I32" s="199"/>
      <c r="J32" s="197"/>
      <c r="K32" s="141"/>
      <c r="L32" s="113"/>
      <c r="M32" s="113"/>
    </row>
    <row r="33" spans="1:13" s="55" customFormat="1" ht="13.5" customHeight="1">
      <c r="A33" s="80"/>
      <c r="B33" s="159" t="s">
        <v>12</v>
      </c>
      <c r="C33" s="62"/>
      <c r="D33" s="191"/>
      <c r="E33" s="191"/>
      <c r="F33" s="191"/>
      <c r="G33" s="191"/>
      <c r="H33" s="77"/>
      <c r="I33" s="77"/>
      <c r="J33" s="191"/>
      <c r="K33" s="192"/>
      <c r="L33" s="82"/>
      <c r="M33" s="82"/>
    </row>
    <row r="34" spans="1:13" s="55" customFormat="1" ht="13.5" customHeight="1">
      <c r="A34" s="160"/>
      <c r="B34" s="154"/>
      <c r="C34" s="155" t="s">
        <v>13</v>
      </c>
      <c r="D34" s="156"/>
      <c r="E34" s="156"/>
      <c r="F34" s="156"/>
      <c r="G34" s="157"/>
      <c r="H34" s="158"/>
      <c r="I34" s="155"/>
      <c r="J34" s="156"/>
      <c r="K34" s="162"/>
      <c r="L34" s="95"/>
      <c r="M34" s="95"/>
    </row>
    <row r="35" spans="1:13" s="55" customFormat="1" ht="13.5" customHeight="1">
      <c r="A35" s="135" t="s">
        <v>64</v>
      </c>
      <c r="B35" s="191"/>
      <c r="C35" s="134"/>
      <c r="D35" s="140"/>
      <c r="E35" s="140"/>
      <c r="F35" s="58"/>
      <c r="G35" s="58"/>
      <c r="H35" s="51"/>
      <c r="I35" s="51"/>
      <c r="J35" s="51"/>
      <c r="K35" s="114"/>
      <c r="L35" s="113"/>
      <c r="M35" s="113"/>
    </row>
    <row r="36" spans="1:13" s="55" customFormat="1" ht="13.5" customHeight="1">
      <c r="A36" s="80"/>
      <c r="B36" s="191"/>
      <c r="C36" s="134"/>
      <c r="D36" s="140"/>
      <c r="E36" s="140"/>
      <c r="F36" s="58"/>
      <c r="G36" s="58"/>
      <c r="H36" s="51"/>
      <c r="I36" s="51"/>
      <c r="J36" s="51"/>
      <c r="K36" s="114"/>
      <c r="L36" s="113"/>
      <c r="M36" s="113"/>
    </row>
    <row r="37" spans="1:13" s="55" customFormat="1" ht="15">
      <c r="A37" s="160"/>
      <c r="B37" s="161"/>
      <c r="C37" s="155" t="s">
        <v>68</v>
      </c>
      <c r="D37" s="156"/>
      <c r="E37" s="156"/>
      <c r="F37" s="156"/>
      <c r="G37" s="157"/>
      <c r="H37" s="158"/>
      <c r="I37" s="155"/>
      <c r="J37" s="156"/>
      <c r="K37" s="162"/>
      <c r="L37" s="91"/>
      <c r="M37" s="91"/>
    </row>
    <row r="38" spans="1:11" s="55" customFormat="1" ht="15" customHeight="1">
      <c r="A38" s="135" t="s">
        <v>64</v>
      </c>
      <c r="B38" s="191"/>
      <c r="C38" s="134"/>
      <c r="D38" s="140"/>
      <c r="E38" s="140"/>
      <c r="F38" s="86"/>
      <c r="G38" s="86"/>
      <c r="H38" s="14"/>
      <c r="I38" s="88"/>
      <c r="J38" s="8"/>
      <c r="K38" s="38"/>
    </row>
    <row r="39" spans="1:11" s="55" customFormat="1" ht="15" customHeight="1">
      <c r="A39" s="80"/>
      <c r="B39" s="191"/>
      <c r="C39" s="134"/>
      <c r="D39" s="140"/>
      <c r="E39" s="140"/>
      <c r="F39" s="86"/>
      <c r="G39" s="86"/>
      <c r="H39" s="14"/>
      <c r="I39" s="88"/>
      <c r="J39" s="8"/>
      <c r="K39" s="38"/>
    </row>
    <row r="40" spans="1:11" s="55" customFormat="1" ht="15" customHeight="1">
      <c r="A40" s="56"/>
      <c r="B40" s="6"/>
      <c r="C40" s="166" t="s">
        <v>10</v>
      </c>
      <c r="D40" s="167"/>
      <c r="E40" s="168"/>
      <c r="F40" s="169">
        <f>SUM(F35:G38)</f>
        <v>0</v>
      </c>
      <c r="G40" s="13"/>
      <c r="H40" s="14"/>
      <c r="I40" s="14"/>
      <c r="J40" s="14"/>
      <c r="K40" s="38"/>
    </row>
    <row r="41" spans="1:13" s="55" customFormat="1" ht="15">
      <c r="A41" s="56"/>
      <c r="B41" s="6"/>
      <c r="C41" s="113"/>
      <c r="D41" s="113"/>
      <c r="E41" s="113"/>
      <c r="F41" s="113"/>
      <c r="G41" s="13"/>
      <c r="H41" s="14"/>
      <c r="I41" s="14"/>
      <c r="J41" s="14"/>
      <c r="K41" s="37"/>
      <c r="L41" s="93"/>
      <c r="M41" s="93"/>
    </row>
    <row r="42" spans="1:13" s="55" customFormat="1" ht="15">
      <c r="A42" s="80"/>
      <c r="B42" s="159" t="s">
        <v>41</v>
      </c>
      <c r="C42" s="62"/>
      <c r="D42" s="191"/>
      <c r="E42" s="191"/>
      <c r="F42" s="191"/>
      <c r="G42" s="191"/>
      <c r="H42" s="77"/>
      <c r="I42" s="77"/>
      <c r="J42" s="191"/>
      <c r="K42" s="192"/>
      <c r="L42" s="83"/>
      <c r="M42" s="83"/>
    </row>
    <row r="43" spans="1:13" s="55" customFormat="1" ht="15">
      <c r="A43" s="160"/>
      <c r="B43" s="154"/>
      <c r="C43" s="155" t="s">
        <v>20</v>
      </c>
      <c r="D43" s="156"/>
      <c r="E43" s="156"/>
      <c r="F43" s="156"/>
      <c r="G43" s="157"/>
      <c r="H43" s="158"/>
      <c r="I43" s="155"/>
      <c r="J43" s="156"/>
      <c r="K43" s="162"/>
      <c r="L43" s="113"/>
      <c r="M43" s="113"/>
    </row>
    <row r="44" spans="1:13" s="55" customFormat="1" ht="15">
      <c r="A44" s="135" t="s">
        <v>64</v>
      </c>
      <c r="B44" s="206"/>
      <c r="C44" s="134"/>
      <c r="D44" s="140"/>
      <c r="E44" s="140"/>
      <c r="F44" s="206"/>
      <c r="G44" s="86"/>
      <c r="H44" s="14"/>
      <c r="I44" s="88"/>
      <c r="J44" s="8"/>
      <c r="K44" s="37"/>
      <c r="L44" s="113"/>
      <c r="M44" s="113"/>
    </row>
    <row r="45" spans="1:13" s="55" customFormat="1" ht="15">
      <c r="A45" s="160"/>
      <c r="B45" s="161"/>
      <c r="C45" s="155" t="s">
        <v>47</v>
      </c>
      <c r="D45" s="156"/>
      <c r="E45" s="156"/>
      <c r="F45" s="156"/>
      <c r="G45" s="157"/>
      <c r="H45" s="158"/>
      <c r="I45" s="155"/>
      <c r="J45" s="156"/>
      <c r="K45" s="162"/>
      <c r="L45" s="105"/>
      <c r="M45" s="105"/>
    </row>
    <row r="46" spans="1:13" s="55" customFormat="1" ht="15">
      <c r="A46" s="135" t="s">
        <v>64</v>
      </c>
      <c r="B46" s="204"/>
      <c r="C46" s="134"/>
      <c r="D46" s="140"/>
      <c r="E46" s="140"/>
      <c r="F46" s="204"/>
      <c r="G46" s="86"/>
      <c r="H46" s="14"/>
      <c r="I46" s="88"/>
      <c r="J46" s="8"/>
      <c r="K46" s="37"/>
      <c r="L46" s="113"/>
      <c r="M46" s="113"/>
    </row>
    <row r="47" spans="1:13" s="55" customFormat="1" ht="15">
      <c r="A47" s="160"/>
      <c r="B47" s="161"/>
      <c r="C47" s="155" t="s">
        <v>42</v>
      </c>
      <c r="D47" s="156"/>
      <c r="E47" s="156"/>
      <c r="F47" s="156"/>
      <c r="G47" s="157"/>
      <c r="H47" s="158"/>
      <c r="I47" s="155"/>
      <c r="J47" s="156"/>
      <c r="K47" s="162"/>
      <c r="L47" s="83"/>
      <c r="M47" s="83"/>
    </row>
    <row r="48" spans="1:13" s="29" customFormat="1" ht="15">
      <c r="A48" s="148" t="s">
        <v>100</v>
      </c>
      <c r="B48" s="263"/>
      <c r="C48" s="252">
        <v>43529</v>
      </c>
      <c r="D48" s="252">
        <v>43541</v>
      </c>
      <c r="E48" s="140">
        <v>43546</v>
      </c>
      <c r="F48" s="254">
        <v>10000000</v>
      </c>
      <c r="G48" s="254"/>
      <c r="H48" s="51" t="s">
        <v>88</v>
      </c>
      <c r="I48" s="51" t="s">
        <v>11</v>
      </c>
      <c r="J48" s="51" t="s">
        <v>15</v>
      </c>
      <c r="K48" s="37"/>
      <c r="L48" s="214"/>
      <c r="M48" s="214"/>
    </row>
    <row r="49" spans="1:13" s="55" customFormat="1" ht="15">
      <c r="A49" s="160"/>
      <c r="B49" s="161"/>
      <c r="C49" s="155" t="s">
        <v>49</v>
      </c>
      <c r="D49" s="156"/>
      <c r="E49" s="156"/>
      <c r="F49" s="156"/>
      <c r="G49" s="157"/>
      <c r="H49" s="158"/>
      <c r="I49" s="155"/>
      <c r="J49" s="156"/>
      <c r="K49" s="162"/>
      <c r="L49" s="65"/>
      <c r="M49" s="65"/>
    </row>
    <row r="50" spans="1:13" s="55" customFormat="1" ht="15">
      <c r="A50" s="135" t="s">
        <v>64</v>
      </c>
      <c r="B50" s="206"/>
      <c r="C50" s="134"/>
      <c r="D50" s="140"/>
      <c r="E50" s="140"/>
      <c r="F50" s="86"/>
      <c r="G50" s="86"/>
      <c r="H50" s="14"/>
      <c r="I50" s="88"/>
      <c r="J50" s="8"/>
      <c r="K50" s="37"/>
      <c r="L50" s="106"/>
      <c r="M50" s="106"/>
    </row>
    <row r="51" spans="1:13" s="55" customFormat="1" ht="15">
      <c r="A51" s="160"/>
      <c r="B51" s="161"/>
      <c r="C51" s="155" t="s">
        <v>35</v>
      </c>
      <c r="D51" s="156"/>
      <c r="E51" s="156"/>
      <c r="F51" s="156"/>
      <c r="G51" s="157"/>
      <c r="H51" s="158"/>
      <c r="I51" s="155"/>
      <c r="J51" s="156"/>
      <c r="K51" s="162"/>
      <c r="L51" s="65"/>
      <c r="M51" s="65"/>
    </row>
    <row r="52" spans="1:13" s="55" customFormat="1" ht="15" customHeight="1">
      <c r="A52" s="135" t="s">
        <v>64</v>
      </c>
      <c r="B52" s="212"/>
      <c r="C52" s="134"/>
      <c r="D52" s="140"/>
      <c r="E52" s="140"/>
      <c r="F52" s="86"/>
      <c r="G52" s="86"/>
      <c r="H52" s="14"/>
      <c r="I52" s="88"/>
      <c r="J52" s="8"/>
      <c r="K52" s="137"/>
      <c r="L52" s="133">
        <f>DAYS360(C52,D52)</f>
        <v>0</v>
      </c>
      <c r="M52" s="143"/>
    </row>
    <row r="53" spans="1:13" s="55" customFormat="1" ht="15" customHeight="1">
      <c r="A53" s="160"/>
      <c r="B53" s="161"/>
      <c r="C53" s="155" t="s">
        <v>77</v>
      </c>
      <c r="D53" s="248"/>
      <c r="E53" s="248"/>
      <c r="F53" s="248"/>
      <c r="G53" s="157"/>
      <c r="H53" s="158"/>
      <c r="I53" s="155"/>
      <c r="J53" s="248"/>
      <c r="K53" s="251"/>
      <c r="L53" s="256"/>
      <c r="M53" s="257"/>
    </row>
    <row r="54" spans="1:13" s="378" customFormat="1" ht="15" customHeight="1">
      <c r="A54" s="135" t="s">
        <v>64</v>
      </c>
      <c r="B54" s="217"/>
      <c r="C54" s="264"/>
      <c r="D54" s="253"/>
      <c r="E54" s="253"/>
      <c r="F54" s="276"/>
      <c r="H54" s="14"/>
      <c r="I54" s="275"/>
      <c r="J54" s="51"/>
      <c r="K54" s="281"/>
      <c r="L54" s="256"/>
      <c r="M54" s="257"/>
    </row>
    <row r="55" spans="1:13" s="55" customFormat="1" ht="15">
      <c r="A55" s="160"/>
      <c r="B55" s="161"/>
      <c r="C55" s="155" t="s">
        <v>23</v>
      </c>
      <c r="D55" s="156"/>
      <c r="E55" s="156"/>
      <c r="F55" s="156"/>
      <c r="G55" s="157"/>
      <c r="H55" s="158"/>
      <c r="I55" s="155"/>
      <c r="J55" s="156"/>
      <c r="K55" s="162"/>
      <c r="L55" s="78"/>
      <c r="M55" s="78"/>
    </row>
    <row r="56" spans="1:13" s="29" customFormat="1" ht="15" customHeight="1">
      <c r="A56" s="148"/>
      <c r="B56" s="263"/>
      <c r="C56" s="252"/>
      <c r="D56" s="140"/>
      <c r="E56" s="140"/>
      <c r="F56" s="254"/>
      <c r="G56" s="254"/>
      <c r="H56" s="51"/>
      <c r="I56" s="51"/>
      <c r="J56" s="51"/>
      <c r="K56" s="281"/>
      <c r="L56" s="280"/>
      <c r="M56" s="309"/>
    </row>
    <row r="57" spans="1:13" s="55" customFormat="1" ht="15">
      <c r="A57" s="80"/>
      <c r="B57" s="211"/>
      <c r="C57" s="134"/>
      <c r="D57" s="140"/>
      <c r="E57" s="140"/>
      <c r="F57" s="86"/>
      <c r="G57" s="86"/>
      <c r="H57" s="14"/>
      <c r="I57" s="88"/>
      <c r="J57" s="8"/>
      <c r="K57" s="37"/>
      <c r="L57" s="113"/>
      <c r="M57" s="113"/>
    </row>
    <row r="58" spans="1:13" s="55" customFormat="1" ht="15">
      <c r="A58" s="80"/>
      <c r="B58" s="113"/>
      <c r="C58" s="166" t="s">
        <v>10</v>
      </c>
      <c r="D58" s="167"/>
      <c r="E58" s="168"/>
      <c r="F58" s="169">
        <f>SUM(F44:F56)</f>
        <v>10000000</v>
      </c>
      <c r="G58" s="18"/>
      <c r="H58" s="14"/>
      <c r="I58" s="14"/>
      <c r="J58" s="8"/>
      <c r="K58" s="37"/>
      <c r="L58" s="65"/>
      <c r="M58" s="65"/>
    </row>
    <row r="59" spans="1:13" s="55" customFormat="1" ht="15">
      <c r="A59" s="80"/>
      <c r="B59" s="15"/>
      <c r="C59" s="10"/>
      <c r="D59" s="11"/>
      <c r="E59" s="11"/>
      <c r="F59" s="12"/>
      <c r="G59" s="18"/>
      <c r="H59" s="14"/>
      <c r="I59" s="14"/>
      <c r="J59" s="8"/>
      <c r="K59" s="101"/>
      <c r="L59" s="65"/>
      <c r="M59" s="65"/>
    </row>
    <row r="60" spans="1:11" ht="15">
      <c r="A60" s="80"/>
      <c r="B60" s="191"/>
      <c r="C60" s="191"/>
      <c r="D60" s="191"/>
      <c r="E60" s="191"/>
      <c r="F60" s="191"/>
      <c r="G60" s="191"/>
      <c r="H60" s="14"/>
      <c r="I60" s="14"/>
      <c r="J60" s="8"/>
      <c r="K60" s="101"/>
    </row>
    <row r="61" spans="1:11" ht="15">
      <c r="A61" s="80"/>
      <c r="B61" s="48"/>
      <c r="C61" s="49"/>
      <c r="D61" s="10"/>
      <c r="E61" s="10"/>
      <c r="F61" s="12"/>
      <c r="G61" s="191"/>
      <c r="H61" s="14"/>
      <c r="I61" s="14"/>
      <c r="J61" s="8"/>
      <c r="K61" s="102"/>
    </row>
    <row r="62" spans="1:11" ht="15">
      <c r="A62" s="80"/>
      <c r="B62" s="170" t="s">
        <v>24</v>
      </c>
      <c r="C62" s="171" t="s">
        <v>10</v>
      </c>
      <c r="D62" s="172"/>
      <c r="E62" s="172"/>
      <c r="F62" s="169">
        <f>F12+F24+F40+F58+F30+F18</f>
        <v>10000000</v>
      </c>
      <c r="G62" s="191"/>
      <c r="H62" s="14"/>
      <c r="I62" s="14"/>
      <c r="J62" s="8"/>
      <c r="K62" s="102"/>
    </row>
    <row r="63" spans="1:11" ht="15">
      <c r="A63" s="56"/>
      <c r="B63" s="191"/>
      <c r="C63" s="15"/>
      <c r="D63" s="15"/>
      <c r="E63" s="15"/>
      <c r="F63" s="191"/>
      <c r="G63" s="46"/>
      <c r="H63" s="14"/>
      <c r="I63" s="14"/>
      <c r="J63" s="15"/>
      <c r="K63" s="102"/>
    </row>
    <row r="64" spans="1:11" ht="15">
      <c r="A64" s="104" t="s">
        <v>18</v>
      </c>
      <c r="B64" s="70"/>
      <c r="C64" s="71"/>
      <c r="D64" s="71"/>
      <c r="E64" s="71"/>
      <c r="F64" s="70"/>
      <c r="G64" s="72"/>
      <c r="H64" s="73"/>
      <c r="I64" s="73"/>
      <c r="J64" s="71"/>
      <c r="K64" s="74" t="s">
        <v>18</v>
      </c>
    </row>
    <row r="65" spans="1:11" ht="47.25">
      <c r="A65" s="200"/>
      <c r="B65" s="201"/>
      <c r="C65" s="202"/>
      <c r="D65" s="202"/>
      <c r="E65" s="202"/>
      <c r="F65" s="194" t="str">
        <f>+C1</f>
        <v>Williams Brazil</v>
      </c>
      <c r="G65" s="194"/>
      <c r="H65" s="203"/>
      <c r="I65" s="203"/>
      <c r="J65" s="203"/>
      <c r="K65" s="144"/>
    </row>
    <row r="66" spans="1:11" ht="25.5">
      <c r="A66" s="39"/>
      <c r="B66" s="19"/>
      <c r="C66" s="21"/>
      <c r="D66" s="21"/>
      <c r="E66" s="21"/>
      <c r="F66" s="22" t="str">
        <f>+C2</f>
        <v>SUGAR LINE UP edition 20.03.2019</v>
      </c>
      <c r="G66" s="22"/>
      <c r="H66" s="21"/>
      <c r="I66" s="21"/>
      <c r="J66" s="21"/>
      <c r="K66" s="37"/>
    </row>
    <row r="67" spans="1:11" s="55" customFormat="1" ht="15">
      <c r="A67" s="39"/>
      <c r="B67" s="21"/>
      <c r="C67" s="21"/>
      <c r="D67" s="21"/>
      <c r="E67" s="21"/>
      <c r="F67" s="1"/>
      <c r="G67" s="1"/>
      <c r="H67" s="21"/>
      <c r="I67" s="21"/>
      <c r="J67" s="21"/>
      <c r="K67" s="37"/>
    </row>
    <row r="68" spans="1:11" s="55" customFormat="1" ht="15">
      <c r="A68" s="39"/>
      <c r="B68" s="21"/>
      <c r="C68" s="21"/>
      <c r="D68" s="21"/>
      <c r="E68" s="21"/>
      <c r="F68" s="21"/>
      <c r="G68" s="21"/>
      <c r="H68" s="21"/>
      <c r="I68" s="21"/>
      <c r="J68" s="21"/>
      <c r="K68" s="37"/>
    </row>
    <row r="69" spans="1:11" ht="15">
      <c r="A69" s="429" t="s">
        <v>25</v>
      </c>
      <c r="B69" s="430"/>
      <c r="C69" s="17"/>
      <c r="D69" s="17"/>
      <c r="E69" s="17"/>
      <c r="F69" s="17"/>
      <c r="G69" s="17"/>
      <c r="H69" s="20"/>
      <c r="I69" s="20"/>
      <c r="J69" s="17"/>
      <c r="K69" s="38"/>
    </row>
    <row r="70" spans="1:11" ht="15">
      <c r="A70" s="180" t="s">
        <v>45</v>
      </c>
      <c r="B70" s="86">
        <f>+F12</f>
        <v>0</v>
      </c>
      <c r="C70" s="17"/>
      <c r="D70" s="17"/>
      <c r="E70" s="17"/>
      <c r="F70" s="17"/>
      <c r="G70" s="17"/>
      <c r="H70" s="20"/>
      <c r="I70" s="20"/>
      <c r="J70" s="17"/>
      <c r="K70" s="40"/>
    </row>
    <row r="71" spans="1:11" ht="15">
      <c r="A71" s="180" t="s">
        <v>55</v>
      </c>
      <c r="B71" s="86">
        <f>F18</f>
        <v>0</v>
      </c>
      <c r="C71" s="17"/>
      <c r="D71" s="17"/>
      <c r="E71" s="17"/>
      <c r="F71" s="17"/>
      <c r="G71" s="17"/>
      <c r="H71" s="20"/>
      <c r="I71" s="20"/>
      <c r="J71" s="17"/>
      <c r="K71" s="40"/>
    </row>
    <row r="72" spans="1:11" s="55" customFormat="1" ht="15">
      <c r="A72" s="180" t="s">
        <v>46</v>
      </c>
      <c r="B72" s="86">
        <f>F24</f>
        <v>0</v>
      </c>
      <c r="C72" s="17"/>
      <c r="D72" s="17"/>
      <c r="E72" s="17"/>
      <c r="F72" s="17"/>
      <c r="G72" s="17"/>
      <c r="H72" s="20"/>
      <c r="I72" s="20"/>
      <c r="J72" s="17"/>
      <c r="K72" s="40"/>
    </row>
    <row r="73" spans="1:11" s="55" customFormat="1" ht="15">
      <c r="A73" s="180" t="s">
        <v>48</v>
      </c>
      <c r="B73" s="86">
        <f>F30</f>
        <v>0</v>
      </c>
      <c r="C73" s="17"/>
      <c r="D73" s="17"/>
      <c r="E73" s="17"/>
      <c r="F73" s="17"/>
      <c r="G73" s="17"/>
      <c r="H73" s="20"/>
      <c r="I73" s="20"/>
      <c r="J73" s="17"/>
      <c r="K73" s="40"/>
    </row>
    <row r="74" spans="1:11" s="55" customFormat="1" ht="15">
      <c r="A74" s="180" t="s">
        <v>12</v>
      </c>
      <c r="B74" s="86">
        <f>F40</f>
        <v>0</v>
      </c>
      <c r="C74" s="17"/>
      <c r="D74" s="17"/>
      <c r="E74" s="17"/>
      <c r="F74" s="17"/>
      <c r="G74" s="17"/>
      <c r="H74" s="20"/>
      <c r="I74" s="20"/>
      <c r="J74" s="17"/>
      <c r="K74" s="40"/>
    </row>
    <row r="75" spans="1:11" s="55" customFormat="1" ht="15">
      <c r="A75" s="180" t="s">
        <v>41</v>
      </c>
      <c r="B75" s="86">
        <f>F58</f>
        <v>10000000</v>
      </c>
      <c r="C75" s="17"/>
      <c r="D75" s="17"/>
      <c r="E75" s="17"/>
      <c r="F75" s="17"/>
      <c r="G75" s="17"/>
      <c r="H75" s="20"/>
      <c r="I75" s="20"/>
      <c r="J75" s="17"/>
      <c r="K75" s="40"/>
    </row>
    <row r="76" spans="1:11" ht="15">
      <c r="A76" s="188" t="s">
        <v>26</v>
      </c>
      <c r="B76" s="178">
        <f>SUM(B70:B75)</f>
        <v>10000000</v>
      </c>
      <c r="C76" s="17"/>
      <c r="D76" s="17"/>
      <c r="E76" s="17"/>
      <c r="F76" s="17"/>
      <c r="G76" s="17"/>
      <c r="H76" s="20"/>
      <c r="I76" s="20"/>
      <c r="J76" s="17"/>
      <c r="K76" s="42"/>
    </row>
    <row r="77" spans="1:11" ht="15">
      <c r="A77" s="36"/>
      <c r="B77" s="113"/>
      <c r="C77" s="17"/>
      <c r="D77" s="17"/>
      <c r="E77" s="17"/>
      <c r="F77" s="17"/>
      <c r="G77" s="17"/>
      <c r="H77" s="20"/>
      <c r="I77" s="20"/>
      <c r="J77" s="17"/>
      <c r="K77" s="42"/>
    </row>
    <row r="78" spans="1:11" ht="15">
      <c r="A78" s="36"/>
      <c r="B78" s="47"/>
      <c r="C78" s="17"/>
      <c r="D78" s="17"/>
      <c r="E78" s="17"/>
      <c r="F78" s="17"/>
      <c r="G78" s="17"/>
      <c r="H78" s="20"/>
      <c r="I78" s="20"/>
      <c r="J78" s="17"/>
      <c r="K78" s="42"/>
    </row>
    <row r="79" spans="1:11" ht="15">
      <c r="A79" s="43"/>
      <c r="B79" s="31"/>
      <c r="C79" s="17"/>
      <c r="D79" s="17"/>
      <c r="E79" s="17"/>
      <c r="F79" s="17"/>
      <c r="G79" s="17"/>
      <c r="H79" s="20"/>
      <c r="I79" s="20"/>
      <c r="J79" s="17"/>
      <c r="K79" s="42"/>
    </row>
    <row r="80" spans="1:11" ht="15">
      <c r="A80" s="43"/>
      <c r="B80" s="31"/>
      <c r="C80" s="17"/>
      <c r="D80" s="17"/>
      <c r="E80" s="17"/>
      <c r="F80" s="17"/>
      <c r="G80" s="17"/>
      <c r="H80" s="20"/>
      <c r="I80" s="20"/>
      <c r="J80" s="17"/>
      <c r="K80" s="42"/>
    </row>
    <row r="81" spans="1:11" s="55" customFormat="1" ht="15">
      <c r="A81" s="43"/>
      <c r="B81" s="31"/>
      <c r="C81" s="17"/>
      <c r="D81" s="17"/>
      <c r="E81" s="17"/>
      <c r="F81" s="17"/>
      <c r="G81" s="17"/>
      <c r="H81" s="20"/>
      <c r="I81" s="20"/>
      <c r="J81" s="17"/>
      <c r="K81" s="42"/>
    </row>
    <row r="82" spans="1:11" ht="15">
      <c r="A82" s="44"/>
      <c r="B82" s="25"/>
      <c r="C82" s="17"/>
      <c r="D82" s="17"/>
      <c r="E82" s="17"/>
      <c r="F82" s="17"/>
      <c r="G82" s="17"/>
      <c r="H82" s="20"/>
      <c r="I82" s="20"/>
      <c r="J82" s="17"/>
      <c r="K82" s="42"/>
    </row>
    <row r="83" spans="1:11" ht="15">
      <c r="A83" s="429" t="s">
        <v>40</v>
      </c>
      <c r="B83" s="430"/>
      <c r="C83" s="17"/>
      <c r="D83" s="17"/>
      <c r="E83" s="17"/>
      <c r="F83" s="17"/>
      <c r="G83" s="17"/>
      <c r="H83" s="20"/>
      <c r="I83" s="20"/>
      <c r="J83" s="17"/>
      <c r="K83" s="42"/>
    </row>
    <row r="84" spans="1:11" ht="15">
      <c r="A84" s="180" t="s">
        <v>53</v>
      </c>
      <c r="B84" s="86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2"/>
    </row>
    <row r="85" spans="1:11" ht="15">
      <c r="A85" s="180" t="s">
        <v>52</v>
      </c>
      <c r="B85" s="86">
        <f>SUMIF($H$12:$H$59,"B150",$F$12:$G$59)</f>
        <v>10000000</v>
      </c>
      <c r="C85" s="17"/>
      <c r="D85" s="17"/>
      <c r="E85" s="17"/>
      <c r="F85" s="17"/>
      <c r="G85" s="17"/>
      <c r="H85" s="20"/>
      <c r="I85" s="20"/>
      <c r="J85" s="17"/>
      <c r="K85" s="42"/>
    </row>
    <row r="86" spans="1:11" s="55" customFormat="1" ht="15">
      <c r="A86" s="180" t="s">
        <v>75</v>
      </c>
      <c r="B86" s="86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2"/>
    </row>
    <row r="87" spans="1:11" ht="15">
      <c r="A87" s="188" t="s">
        <v>26</v>
      </c>
      <c r="B87" s="178">
        <f>SUM(B84:B86)</f>
        <v>10000000</v>
      </c>
      <c r="C87" s="17"/>
      <c r="D87" s="17"/>
      <c r="E87" s="17"/>
      <c r="F87" s="17"/>
      <c r="G87" s="17"/>
      <c r="H87" s="20"/>
      <c r="I87" s="20"/>
      <c r="J87" s="17"/>
      <c r="K87" s="103"/>
    </row>
    <row r="88" spans="1:11" ht="15">
      <c r="A88" s="44"/>
      <c r="B88" s="25"/>
      <c r="C88" s="17"/>
      <c r="D88" s="17"/>
      <c r="E88" s="17"/>
      <c r="F88" s="17"/>
      <c r="G88" s="17"/>
      <c r="H88" s="20"/>
      <c r="I88" s="20"/>
      <c r="J88" s="20"/>
      <c r="K88" s="103"/>
    </row>
    <row r="89" spans="1:11" ht="15">
      <c r="A89" s="45"/>
      <c r="B89" s="50"/>
      <c r="C89" s="17"/>
      <c r="D89" s="17"/>
      <c r="E89" s="17"/>
      <c r="F89" s="17"/>
      <c r="G89" s="17"/>
      <c r="H89" s="20"/>
      <c r="I89" s="20"/>
      <c r="J89" s="20"/>
      <c r="K89" s="87"/>
    </row>
    <row r="90" spans="1:11" ht="15">
      <c r="A90" s="36"/>
      <c r="B90" s="113"/>
      <c r="C90" s="17"/>
      <c r="D90" s="17"/>
      <c r="E90" s="17"/>
      <c r="F90" s="17"/>
      <c r="G90" s="17"/>
      <c r="H90" s="20"/>
      <c r="I90" s="20"/>
      <c r="J90" s="20"/>
      <c r="K90" s="87"/>
    </row>
    <row r="91" spans="1:11" ht="15">
      <c r="A91" s="36"/>
      <c r="B91" s="113"/>
      <c r="C91" s="113"/>
      <c r="D91" s="113"/>
      <c r="E91" s="113"/>
      <c r="F91" s="113"/>
      <c r="G91" s="113"/>
      <c r="H91" s="113"/>
      <c r="I91" s="113"/>
      <c r="J91" s="113"/>
      <c r="K91" s="87"/>
    </row>
    <row r="92" spans="1:11" ht="15">
      <c r="A92" s="36"/>
      <c r="B92" s="113"/>
      <c r="C92" s="113"/>
      <c r="D92" s="113"/>
      <c r="E92" s="113"/>
      <c r="F92" s="113"/>
      <c r="G92" s="113"/>
      <c r="H92" s="113"/>
      <c r="I92" s="113"/>
      <c r="J92" s="113"/>
      <c r="K92" s="87"/>
    </row>
    <row r="93" spans="1:11" ht="15">
      <c r="A93" s="36"/>
      <c r="B93" s="113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1:11" ht="15">
      <c r="A94" s="36"/>
      <c r="B94" s="113"/>
      <c r="C94" s="113"/>
      <c r="D94" s="113"/>
      <c r="E94" s="113"/>
      <c r="F94" s="113"/>
      <c r="G94" s="113"/>
      <c r="H94" s="113"/>
      <c r="I94" s="113"/>
      <c r="J94" s="113"/>
      <c r="K94" s="114"/>
    </row>
    <row r="95" spans="1:11" ht="15">
      <c r="A95" s="57" t="s">
        <v>62</v>
      </c>
      <c r="B95" s="75"/>
      <c r="C95" s="75"/>
      <c r="D95" s="75"/>
      <c r="E95" s="75"/>
      <c r="F95" s="75"/>
      <c r="G95" s="75"/>
      <c r="H95" s="76"/>
      <c r="I95" s="75"/>
      <c r="J95" s="75"/>
      <c r="K95" s="74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showGridLines="0" workbookViewId="0" topLeftCell="A1">
      <selection activeCell="H12" sqref="H12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2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2"/>
      <c r="B1" s="33"/>
      <c r="C1" s="425" t="str">
        <f>+LINEUP!C1</f>
        <v>Williams Brazil</v>
      </c>
      <c r="D1" s="425"/>
      <c r="E1" s="425"/>
      <c r="F1" s="425"/>
      <c r="G1" s="425"/>
      <c r="H1" s="425"/>
      <c r="I1" s="425"/>
      <c r="J1" s="425"/>
      <c r="K1" s="426"/>
    </row>
    <row r="2" spans="1:11" ht="26.25">
      <c r="A2" s="34"/>
      <c r="B2" s="1"/>
      <c r="C2" s="417" t="str">
        <f>+LINEUP!C2</f>
        <v>SUGAR LINE UP edition 20.03.2019</v>
      </c>
      <c r="D2" s="417"/>
      <c r="E2" s="417"/>
      <c r="F2" s="417"/>
      <c r="G2" s="417"/>
      <c r="H2" s="417"/>
      <c r="I2" s="417"/>
      <c r="J2" s="417"/>
      <c r="K2" s="427"/>
    </row>
    <row r="3" spans="1:11" ht="15">
      <c r="A3" s="34"/>
      <c r="B3" s="1"/>
      <c r="C3" s="420" t="s">
        <v>84</v>
      </c>
      <c r="D3" s="420"/>
      <c r="E3" s="420"/>
      <c r="F3" s="420"/>
      <c r="G3" s="420"/>
      <c r="H3" s="420"/>
      <c r="I3" s="420"/>
      <c r="J3" s="420"/>
      <c r="K3" s="428"/>
    </row>
    <row r="4" spans="1:11" ht="18" customHeight="1">
      <c r="A4" s="34"/>
      <c r="B4" s="1"/>
      <c r="C4" s="1"/>
      <c r="D4" s="1"/>
      <c r="E4" s="2"/>
      <c r="F4" s="3"/>
      <c r="G4" s="4"/>
      <c r="H4" s="1"/>
      <c r="I4" s="1"/>
      <c r="J4" s="1"/>
      <c r="K4" s="35"/>
    </row>
    <row r="5" spans="1:11" ht="18">
      <c r="A5" s="34"/>
      <c r="B5" s="1"/>
      <c r="C5" s="1"/>
      <c r="D5" s="1"/>
      <c r="E5" s="2"/>
      <c r="F5" s="5"/>
      <c r="G5" s="4"/>
      <c r="H5" s="1"/>
      <c r="I5" s="1"/>
      <c r="J5" s="375"/>
      <c r="K5" s="35"/>
    </row>
    <row r="6" spans="1:11" ht="15">
      <c r="A6" s="229" t="s">
        <v>0</v>
      </c>
      <c r="B6" s="230"/>
      <c r="C6" s="231" t="s">
        <v>1</v>
      </c>
      <c r="D6" s="231" t="s">
        <v>2</v>
      </c>
      <c r="E6" s="231" t="s">
        <v>3</v>
      </c>
      <c r="F6" s="231"/>
      <c r="G6" s="231" t="s">
        <v>5</v>
      </c>
      <c r="H6" s="231" t="s">
        <v>6</v>
      </c>
      <c r="I6" s="231" t="s">
        <v>7</v>
      </c>
      <c r="J6" s="231" t="s">
        <v>8</v>
      </c>
      <c r="K6" s="232"/>
    </row>
    <row r="7" spans="1:13" s="218" customFormat="1" ht="15">
      <c r="A7" s="233"/>
      <c r="B7" s="234"/>
      <c r="C7" s="234"/>
      <c r="D7" s="234"/>
      <c r="E7" s="235"/>
      <c r="F7" s="234"/>
      <c r="G7" s="234"/>
      <c r="H7" s="235"/>
      <c r="I7" s="235"/>
      <c r="J7" s="234"/>
      <c r="K7" s="236"/>
      <c r="L7" s="237"/>
      <c r="M7" s="217"/>
    </row>
    <row r="8" spans="1:13" s="218" customFormat="1" ht="13.5" customHeight="1">
      <c r="A8" s="238"/>
      <c r="B8" s="239" t="s">
        <v>45</v>
      </c>
      <c r="C8" s="240"/>
      <c r="D8" s="362"/>
      <c r="E8" s="242"/>
      <c r="F8" s="362"/>
      <c r="G8" s="362"/>
      <c r="H8" s="242"/>
      <c r="I8" s="242"/>
      <c r="J8" s="362"/>
      <c r="K8" s="363"/>
      <c r="L8" s="237"/>
      <c r="M8" s="244"/>
    </row>
    <row r="9" spans="1:14" s="218" customFormat="1" ht="13.5" customHeight="1">
      <c r="A9" s="245"/>
      <c r="B9" s="246"/>
      <c r="C9" s="247" t="s">
        <v>73</v>
      </c>
      <c r="D9" s="248"/>
      <c r="E9" s="380"/>
      <c r="F9" s="248"/>
      <c r="G9" s="249" t="s">
        <v>57</v>
      </c>
      <c r="H9" s="158"/>
      <c r="I9" s="247"/>
      <c r="J9" s="248"/>
      <c r="K9" s="251" t="s">
        <v>44</v>
      </c>
      <c r="L9" s="237"/>
      <c r="M9" s="244"/>
      <c r="N9" s="237"/>
    </row>
    <row r="10" spans="1:13" s="378" customFormat="1" ht="15.75" customHeight="1">
      <c r="A10" s="260" t="s">
        <v>64</v>
      </c>
      <c r="B10" s="263"/>
      <c r="C10" s="252"/>
      <c r="D10" s="253"/>
      <c r="E10" s="383"/>
      <c r="F10" s="254"/>
      <c r="G10" s="254"/>
      <c r="H10" s="51"/>
      <c r="I10" s="51"/>
      <c r="J10" s="51"/>
      <c r="K10" s="403"/>
      <c r="L10" s="256"/>
      <c r="M10" s="257"/>
    </row>
    <row r="11" spans="1:13" s="218" customFormat="1" ht="15">
      <c r="A11" s="245"/>
      <c r="B11" s="258"/>
      <c r="C11" s="247" t="s">
        <v>59</v>
      </c>
      <c r="D11" s="248"/>
      <c r="E11" s="380"/>
      <c r="F11" s="248"/>
      <c r="G11" s="249" t="s">
        <v>57</v>
      </c>
      <c r="H11" s="259"/>
      <c r="I11" s="247"/>
      <c r="J11" s="248"/>
      <c r="K11" s="251"/>
      <c r="L11" s="237"/>
      <c r="M11" s="257"/>
    </row>
    <row r="12" spans="1:13" s="378" customFormat="1" ht="15.75" customHeight="1">
      <c r="A12" s="260" t="s">
        <v>64</v>
      </c>
      <c r="B12" s="263"/>
      <c r="C12" s="252"/>
      <c r="D12" s="253"/>
      <c r="E12" s="383"/>
      <c r="F12" s="254"/>
      <c r="G12" s="254"/>
      <c r="H12" s="51"/>
      <c r="I12" s="51"/>
      <c r="J12" s="51"/>
      <c r="K12" s="402"/>
      <c r="L12" s="256"/>
      <c r="M12" s="257"/>
    </row>
    <row r="13" spans="1:13" s="218" customFormat="1" ht="13.5" customHeight="1">
      <c r="A13" s="265"/>
      <c r="B13" s="362"/>
      <c r="C13" s="364" t="s">
        <v>10</v>
      </c>
      <c r="D13" s="365"/>
      <c r="E13" s="387"/>
      <c r="F13" s="268"/>
      <c r="G13" s="269">
        <f>SUM(G10:G12)</f>
        <v>0</v>
      </c>
      <c r="H13" s="362"/>
      <c r="I13" s="362"/>
      <c r="J13" s="362"/>
      <c r="K13" s="363"/>
      <c r="L13" s="237"/>
      <c r="M13" s="244"/>
    </row>
    <row r="14" spans="1:13" s="218" customFormat="1" ht="13.5" customHeight="1">
      <c r="A14" s="238"/>
      <c r="B14" s="270"/>
      <c r="C14" s="271"/>
      <c r="D14" s="272"/>
      <c r="E14" s="272"/>
      <c r="F14" s="273"/>
      <c r="G14" s="274"/>
      <c r="H14" s="275"/>
      <c r="I14" s="275"/>
      <c r="J14" s="275"/>
      <c r="K14" s="363"/>
      <c r="L14" s="256"/>
      <c r="M14" s="244"/>
    </row>
    <row r="15" spans="1:13" s="218" customFormat="1" ht="13.5" customHeight="1">
      <c r="A15" s="238"/>
      <c r="B15" s="239" t="s">
        <v>55</v>
      </c>
      <c r="C15" s="240"/>
      <c r="D15" s="362"/>
      <c r="E15" s="242"/>
      <c r="F15" s="362"/>
      <c r="G15" s="362"/>
      <c r="H15" s="242"/>
      <c r="I15" s="242"/>
      <c r="J15" s="362"/>
      <c r="K15" s="363"/>
      <c r="L15" s="256"/>
      <c r="M15" s="244"/>
    </row>
    <row r="16" spans="1:13" s="218" customFormat="1" ht="13.5" customHeight="1">
      <c r="A16" s="245"/>
      <c r="B16" s="246"/>
      <c r="C16" s="247" t="s">
        <v>50</v>
      </c>
      <c r="D16" s="248"/>
      <c r="E16" s="380"/>
      <c r="F16" s="248"/>
      <c r="G16" s="249" t="s">
        <v>57</v>
      </c>
      <c r="H16" s="259"/>
      <c r="I16" s="247"/>
      <c r="J16" s="248"/>
      <c r="K16" s="251"/>
      <c r="L16" s="237"/>
      <c r="M16" s="244"/>
    </row>
    <row r="17" spans="1:13" s="218" customFormat="1" ht="15.75" customHeight="1">
      <c r="A17" s="260" t="s">
        <v>64</v>
      </c>
      <c r="B17" s="263"/>
      <c r="C17" s="252"/>
      <c r="D17" s="253"/>
      <c r="E17" s="383"/>
      <c r="F17" s="254"/>
      <c r="G17" s="254"/>
      <c r="H17" s="51"/>
      <c r="I17" s="51"/>
      <c r="J17" s="51"/>
      <c r="K17" s="363"/>
      <c r="L17" s="256"/>
      <c r="M17" s="257"/>
    </row>
    <row r="18" spans="1:13" s="218" customFormat="1" ht="13.5" customHeight="1">
      <c r="A18" s="265"/>
      <c r="B18" s="362"/>
      <c r="C18" s="364" t="s">
        <v>10</v>
      </c>
      <c r="D18" s="365"/>
      <c r="E18" s="387"/>
      <c r="F18" s="268">
        <f>SUM(F17:F17)</f>
        <v>0</v>
      </c>
      <c r="G18" s="269">
        <f>SUM(G17)</f>
        <v>0</v>
      </c>
      <c r="H18" s="362"/>
      <c r="I18" s="362"/>
      <c r="J18" s="362"/>
      <c r="K18" s="363"/>
      <c r="L18" s="237"/>
      <c r="M18" s="244"/>
    </row>
    <row r="19" spans="1:13" s="218" customFormat="1" ht="13.5" customHeight="1">
      <c r="A19" s="265"/>
      <c r="B19" s="362"/>
      <c r="C19" s="277"/>
      <c r="D19" s="278"/>
      <c r="E19" s="278"/>
      <c r="F19" s="279"/>
      <c r="G19" s="279"/>
      <c r="H19" s="362"/>
      <c r="I19" s="362"/>
      <c r="J19" s="362"/>
      <c r="K19" s="363"/>
      <c r="L19" s="237"/>
      <c r="M19" s="244"/>
    </row>
    <row r="20" spans="1:13" s="261" customFormat="1" ht="13.5" customHeight="1">
      <c r="A20" s="238"/>
      <c r="B20" s="239" t="s">
        <v>46</v>
      </c>
      <c r="C20" s="240"/>
      <c r="D20" s="217"/>
      <c r="E20" s="382"/>
      <c r="F20" s="217"/>
      <c r="G20" s="217"/>
      <c r="H20" s="242"/>
      <c r="I20" s="242"/>
      <c r="J20" s="362"/>
      <c r="K20" s="363"/>
      <c r="L20" s="280"/>
      <c r="M20" s="262"/>
    </row>
    <row r="21" spans="1:13" s="261" customFormat="1" ht="13.5" customHeight="1">
      <c r="A21" s="245"/>
      <c r="B21" s="246"/>
      <c r="C21" s="247" t="s">
        <v>73</v>
      </c>
      <c r="D21" s="248"/>
      <c r="E21" s="380"/>
      <c r="F21" s="248"/>
      <c r="G21" s="249" t="s">
        <v>57</v>
      </c>
      <c r="H21" s="259"/>
      <c r="I21" s="247"/>
      <c r="J21" s="248"/>
      <c r="K21" s="251"/>
      <c r="L21" s="280"/>
      <c r="M21" s="262"/>
    </row>
    <row r="22" spans="1:13" s="261" customFormat="1" ht="15.75" customHeight="1">
      <c r="A22" s="148" t="s">
        <v>124</v>
      </c>
      <c r="B22" s="263"/>
      <c r="C22" s="252">
        <v>43550</v>
      </c>
      <c r="D22" s="140">
        <v>43550</v>
      </c>
      <c r="E22" s="140">
        <v>43553</v>
      </c>
      <c r="F22" s="413"/>
      <c r="G22" s="254">
        <v>33000000</v>
      </c>
      <c r="H22" s="51" t="s">
        <v>9</v>
      </c>
      <c r="I22" s="51" t="s">
        <v>82</v>
      </c>
      <c r="J22" s="51" t="s">
        <v>15</v>
      </c>
      <c r="K22" s="406"/>
      <c r="L22" s="280"/>
      <c r="M22" s="309"/>
    </row>
    <row r="23" spans="1:13" s="218" customFormat="1" ht="14.25" customHeight="1">
      <c r="A23" s="245"/>
      <c r="B23" s="258"/>
      <c r="C23" s="247" t="s">
        <v>50</v>
      </c>
      <c r="D23" s="248"/>
      <c r="E23" s="380"/>
      <c r="F23" s="248"/>
      <c r="G23" s="249" t="s">
        <v>57</v>
      </c>
      <c r="H23" s="259"/>
      <c r="I23" s="247"/>
      <c r="J23" s="248"/>
      <c r="K23" s="251"/>
      <c r="L23" s="280"/>
      <c r="M23" s="244"/>
    </row>
    <row r="24" spans="1:13" s="218" customFormat="1" ht="15">
      <c r="A24" s="260" t="s">
        <v>64</v>
      </c>
      <c r="B24" s="217"/>
      <c r="C24" s="217"/>
      <c r="D24" s="217"/>
      <c r="E24" s="382"/>
      <c r="F24" s="217"/>
      <c r="G24" s="217"/>
      <c r="H24" s="217"/>
      <c r="I24" s="217"/>
      <c r="J24" s="217"/>
      <c r="K24" s="281"/>
      <c r="L24" s="280"/>
      <c r="M24" s="244"/>
    </row>
    <row r="25" spans="1:13" s="218" customFormat="1" ht="15">
      <c r="A25" s="265"/>
      <c r="B25" s="362"/>
      <c r="C25" s="364" t="s">
        <v>10</v>
      </c>
      <c r="D25" s="365"/>
      <c r="E25" s="387"/>
      <c r="F25" s="268">
        <f>SUM(F21:F23)</f>
        <v>0</v>
      </c>
      <c r="G25" s="269">
        <f>SUM(G22:G24)</f>
        <v>33000000</v>
      </c>
      <c r="H25" s="362"/>
      <c r="I25" s="362"/>
      <c r="J25" s="362"/>
      <c r="K25" s="363"/>
      <c r="L25" s="237"/>
      <c r="M25" s="244"/>
    </row>
    <row r="26" spans="1:13" s="218" customFormat="1" ht="15">
      <c r="A26" s="265"/>
      <c r="B26" s="362"/>
      <c r="C26" s="277"/>
      <c r="D26" s="278"/>
      <c r="E26" s="278"/>
      <c r="F26" s="279"/>
      <c r="G26" s="279"/>
      <c r="H26" s="362"/>
      <c r="I26" s="362"/>
      <c r="J26" s="362"/>
      <c r="K26" s="363"/>
      <c r="L26" s="237"/>
      <c r="M26" s="244"/>
    </row>
    <row r="27" spans="1:13" s="218" customFormat="1" ht="15">
      <c r="A27" s="284"/>
      <c r="B27" s="239" t="s">
        <v>48</v>
      </c>
      <c r="C27" s="240"/>
      <c r="D27" s="362"/>
      <c r="E27" s="382"/>
      <c r="F27" s="285"/>
      <c r="G27" s="285"/>
      <c r="H27" s="242"/>
      <c r="I27" s="242"/>
      <c r="J27" s="242"/>
      <c r="K27" s="286"/>
      <c r="L27" s="237"/>
      <c r="M27" s="244"/>
    </row>
    <row r="28" spans="1:13" s="218" customFormat="1" ht="15">
      <c r="A28" s="245"/>
      <c r="B28" s="246"/>
      <c r="C28" s="247" t="s">
        <v>50</v>
      </c>
      <c r="D28" s="248"/>
      <c r="E28" s="380"/>
      <c r="F28" s="248"/>
      <c r="G28" s="249" t="s">
        <v>57</v>
      </c>
      <c r="H28" s="249"/>
      <c r="I28" s="247"/>
      <c r="J28" s="248"/>
      <c r="K28" s="251"/>
      <c r="L28" s="256"/>
      <c r="M28" s="257"/>
    </row>
    <row r="29" spans="1:13" s="218" customFormat="1" ht="15">
      <c r="A29" s="260" t="s">
        <v>64</v>
      </c>
      <c r="B29" s="287"/>
      <c r="C29" s="288"/>
      <c r="D29" s="289"/>
      <c r="E29" s="290"/>
      <c r="F29" s="291"/>
      <c r="G29" s="292"/>
      <c r="H29" s="223"/>
      <c r="I29" s="223"/>
      <c r="J29" s="223"/>
      <c r="K29" s="281"/>
      <c r="L29" s="256"/>
      <c r="M29" s="257"/>
    </row>
    <row r="30" spans="1:13" s="218" customFormat="1" ht="15">
      <c r="A30" s="260"/>
      <c r="B30" s="287"/>
      <c r="C30" s="288"/>
      <c r="D30" s="289"/>
      <c r="E30" s="290"/>
      <c r="F30" s="291"/>
      <c r="G30" s="292"/>
      <c r="H30" s="223"/>
      <c r="I30" s="223"/>
      <c r="J30" s="223"/>
      <c r="K30" s="281"/>
      <c r="L30" s="256"/>
      <c r="M30" s="257"/>
    </row>
    <row r="31" spans="1:13" s="218" customFormat="1" ht="15">
      <c r="A31" s="293"/>
      <c r="B31" s="270"/>
      <c r="C31" s="364" t="s">
        <v>10</v>
      </c>
      <c r="D31" s="365"/>
      <c r="E31" s="387"/>
      <c r="F31" s="268">
        <f>SUM(F29)</f>
        <v>0</v>
      </c>
      <c r="G31" s="269">
        <v>0</v>
      </c>
      <c r="H31" s="270"/>
      <c r="I31" s="270"/>
      <c r="J31" s="270"/>
      <c r="K31" s="363"/>
      <c r="L31" s="256"/>
      <c r="M31" s="257"/>
    </row>
    <row r="32" spans="1:13" s="218" customFormat="1" ht="15">
      <c r="A32" s="294" t="s">
        <v>16</v>
      </c>
      <c r="B32" s="295"/>
      <c r="C32" s="296"/>
      <c r="D32" s="296"/>
      <c r="E32" s="298"/>
      <c r="F32" s="295"/>
      <c r="G32" s="297"/>
      <c r="H32" s="298"/>
      <c r="I32" s="298"/>
      <c r="J32" s="296"/>
      <c r="K32" s="299" t="s">
        <v>16</v>
      </c>
      <c r="L32" s="256"/>
      <c r="M32" s="257"/>
    </row>
    <row r="33" spans="1:13" s="218" customFormat="1" ht="15">
      <c r="A33" s="300"/>
      <c r="B33" s="234"/>
      <c r="C33" s="301"/>
      <c r="D33" s="301"/>
      <c r="E33" s="384" t="s">
        <v>123</v>
      </c>
      <c r="F33" s="234"/>
      <c r="G33" s="303"/>
      <c r="H33" s="304"/>
      <c r="I33" s="304"/>
      <c r="J33" s="301"/>
      <c r="K33" s="305"/>
      <c r="L33" s="256"/>
      <c r="M33" s="257"/>
    </row>
    <row r="34" spans="1:13" s="261" customFormat="1" ht="15">
      <c r="A34" s="306"/>
      <c r="B34" s="239" t="s">
        <v>12</v>
      </c>
      <c r="C34" s="240"/>
      <c r="D34" s="278"/>
      <c r="E34" s="278"/>
      <c r="F34" s="279"/>
      <c r="G34" s="307"/>
      <c r="H34" s="308"/>
      <c r="I34" s="308"/>
      <c r="J34" s="308"/>
      <c r="K34" s="363"/>
      <c r="L34" s="256"/>
      <c r="M34" s="309"/>
    </row>
    <row r="35" spans="1:13" s="261" customFormat="1" ht="15">
      <c r="A35" s="245"/>
      <c r="B35" s="246"/>
      <c r="C35" s="247" t="s">
        <v>13</v>
      </c>
      <c r="D35" s="248"/>
      <c r="E35" s="380"/>
      <c r="F35" s="248"/>
      <c r="G35" s="249" t="s">
        <v>57</v>
      </c>
      <c r="H35" s="250"/>
      <c r="I35" s="247"/>
      <c r="J35" s="248"/>
      <c r="K35" s="251"/>
      <c r="L35" s="310"/>
      <c r="M35" s="309"/>
    </row>
    <row r="36" spans="1:13" s="261" customFormat="1" ht="15.75" customHeight="1">
      <c r="A36" s="148" t="s">
        <v>108</v>
      </c>
      <c r="B36" s="263"/>
      <c r="C36" s="252">
        <v>43543</v>
      </c>
      <c r="D36" s="140">
        <v>43547</v>
      </c>
      <c r="E36" s="140">
        <v>43549</v>
      </c>
      <c r="F36" s="413"/>
      <c r="G36" s="254">
        <v>49500000</v>
      </c>
      <c r="H36" s="51" t="s">
        <v>9</v>
      </c>
      <c r="I36" s="51" t="s">
        <v>110</v>
      </c>
      <c r="J36" s="51" t="s">
        <v>66</v>
      </c>
      <c r="K36" s="412"/>
      <c r="L36" s="280"/>
      <c r="M36" s="309"/>
    </row>
    <row r="37" spans="1:13" s="261" customFormat="1" ht="15.75" customHeight="1">
      <c r="A37" s="148" t="s">
        <v>126</v>
      </c>
      <c r="B37" s="263"/>
      <c r="C37" s="252">
        <v>43546</v>
      </c>
      <c r="D37" s="140">
        <v>43549</v>
      </c>
      <c r="E37" s="140">
        <v>43550</v>
      </c>
      <c r="F37" s="413"/>
      <c r="G37" s="254">
        <v>50000000</v>
      </c>
      <c r="H37" s="51" t="s">
        <v>9</v>
      </c>
      <c r="I37" s="51" t="s">
        <v>11</v>
      </c>
      <c r="J37" s="51" t="s">
        <v>129</v>
      </c>
      <c r="K37" s="412"/>
      <c r="L37" s="280"/>
      <c r="M37" s="309"/>
    </row>
    <row r="38" spans="1:13" s="261" customFormat="1" ht="15.75" customHeight="1">
      <c r="A38" s="148" t="s">
        <v>127</v>
      </c>
      <c r="B38" s="263"/>
      <c r="C38" s="252">
        <v>43548</v>
      </c>
      <c r="D38" s="140">
        <v>43550</v>
      </c>
      <c r="E38" s="140">
        <v>43552</v>
      </c>
      <c r="F38" s="413"/>
      <c r="G38" s="254">
        <v>60000000</v>
      </c>
      <c r="H38" s="51" t="s">
        <v>9</v>
      </c>
      <c r="I38" s="51" t="s">
        <v>11</v>
      </c>
      <c r="J38" s="51" t="s">
        <v>80</v>
      </c>
      <c r="K38" s="412"/>
      <c r="L38" s="280"/>
      <c r="M38" s="309"/>
    </row>
    <row r="39" spans="1:13" s="413" customFormat="1" ht="15.75" customHeight="1">
      <c r="A39" s="148" t="s">
        <v>128</v>
      </c>
      <c r="B39" s="263"/>
      <c r="C39" s="252">
        <v>43549</v>
      </c>
      <c r="D39" s="140">
        <v>43556</v>
      </c>
      <c r="E39" s="140">
        <v>43557</v>
      </c>
      <c r="G39" s="254">
        <v>25000000</v>
      </c>
      <c r="H39" s="51" t="s">
        <v>9</v>
      </c>
      <c r="I39" s="51" t="s">
        <v>11</v>
      </c>
      <c r="J39" s="51" t="s">
        <v>80</v>
      </c>
      <c r="K39" s="414"/>
      <c r="L39" s="411"/>
      <c r="M39" s="309"/>
    </row>
    <row r="40" spans="1:13" s="413" customFormat="1" ht="15.75" customHeight="1">
      <c r="A40" s="148" t="s">
        <v>109</v>
      </c>
      <c r="B40" s="263"/>
      <c r="C40" s="252">
        <v>43558</v>
      </c>
      <c r="D40" s="140">
        <v>43559</v>
      </c>
      <c r="E40" s="140">
        <v>43559</v>
      </c>
      <c r="G40" s="254">
        <v>32984000</v>
      </c>
      <c r="H40" s="51" t="s">
        <v>9</v>
      </c>
      <c r="I40" s="51" t="s">
        <v>111</v>
      </c>
      <c r="J40" s="51" t="s">
        <v>66</v>
      </c>
      <c r="K40" s="414"/>
      <c r="L40" s="411"/>
      <c r="M40" s="309"/>
    </row>
    <row r="41" spans="1:13" s="218" customFormat="1" ht="15">
      <c r="A41" s="245"/>
      <c r="B41" s="258"/>
      <c r="C41" s="247" t="s">
        <v>43</v>
      </c>
      <c r="D41" s="311"/>
      <c r="E41" s="380"/>
      <c r="F41" s="248"/>
      <c r="G41" s="249" t="s">
        <v>57</v>
      </c>
      <c r="H41" s="250"/>
      <c r="I41" s="247"/>
      <c r="J41" s="248"/>
      <c r="K41" s="251"/>
      <c r="L41" s="256"/>
      <c r="M41" s="257"/>
    </row>
    <row r="42" spans="1:13" s="261" customFormat="1" ht="15.75" customHeight="1">
      <c r="A42" s="148" t="s">
        <v>115</v>
      </c>
      <c r="B42" s="263"/>
      <c r="C42" s="252">
        <v>43537</v>
      </c>
      <c r="D42" s="140">
        <v>43543</v>
      </c>
      <c r="E42" s="140">
        <v>43544</v>
      </c>
      <c r="F42" s="413"/>
      <c r="G42" s="254">
        <v>27033000</v>
      </c>
      <c r="H42" s="51" t="s">
        <v>9</v>
      </c>
      <c r="I42" s="51" t="s">
        <v>85</v>
      </c>
      <c r="J42" s="51" t="s">
        <v>15</v>
      </c>
      <c r="K42" s="412"/>
      <c r="L42" s="280"/>
      <c r="M42" s="309"/>
    </row>
    <row r="43" spans="1:13" s="261" customFormat="1" ht="15.75" customHeight="1">
      <c r="A43" s="148" t="s">
        <v>101</v>
      </c>
      <c r="B43" s="263"/>
      <c r="C43" s="252">
        <v>43539</v>
      </c>
      <c r="D43" s="140">
        <v>43543</v>
      </c>
      <c r="E43" s="140">
        <v>43545</v>
      </c>
      <c r="F43" s="413"/>
      <c r="G43" s="254">
        <v>66000000</v>
      </c>
      <c r="H43" s="51" t="s">
        <v>9</v>
      </c>
      <c r="I43" s="51" t="s">
        <v>11</v>
      </c>
      <c r="J43" s="51" t="s">
        <v>15</v>
      </c>
      <c r="K43" s="412"/>
      <c r="L43" s="280"/>
      <c r="M43" s="309"/>
    </row>
    <row r="44" spans="1:13" s="261" customFormat="1" ht="15.75" customHeight="1">
      <c r="A44" s="148" t="s">
        <v>116</v>
      </c>
      <c r="B44" s="263"/>
      <c r="C44" s="252">
        <v>43539</v>
      </c>
      <c r="D44" s="140">
        <v>43545</v>
      </c>
      <c r="E44" s="140">
        <v>43546</v>
      </c>
      <c r="F44" s="413"/>
      <c r="G44" s="254">
        <v>14267000</v>
      </c>
      <c r="H44" s="51" t="s">
        <v>9</v>
      </c>
      <c r="I44" s="51" t="s">
        <v>11</v>
      </c>
      <c r="J44" s="51" t="s">
        <v>104</v>
      </c>
      <c r="K44" s="412"/>
      <c r="L44" s="280"/>
      <c r="M44" s="309"/>
    </row>
    <row r="45" spans="1:13" s="261" customFormat="1" ht="15.75" customHeight="1">
      <c r="A45" s="148" t="s">
        <v>119</v>
      </c>
      <c r="B45" s="263"/>
      <c r="C45" s="252">
        <v>43541</v>
      </c>
      <c r="D45" s="140">
        <v>43546</v>
      </c>
      <c r="E45" s="140">
        <v>43548</v>
      </c>
      <c r="F45" s="413"/>
      <c r="G45" s="254">
        <v>41220000</v>
      </c>
      <c r="H45" s="51" t="s">
        <v>9</v>
      </c>
      <c r="I45" s="51" t="s">
        <v>11</v>
      </c>
      <c r="J45" s="51" t="s">
        <v>87</v>
      </c>
      <c r="K45" s="412"/>
      <c r="L45" s="280"/>
      <c r="M45" s="309"/>
    </row>
    <row r="46" spans="1:13" s="261" customFormat="1" ht="15.75" customHeight="1">
      <c r="A46" s="148" t="s">
        <v>118</v>
      </c>
      <c r="B46" s="263"/>
      <c r="C46" s="252">
        <v>43542</v>
      </c>
      <c r="D46" s="140">
        <v>43548</v>
      </c>
      <c r="E46" s="140">
        <v>43550</v>
      </c>
      <c r="F46" s="413"/>
      <c r="G46" s="254">
        <v>47250000</v>
      </c>
      <c r="H46" s="51" t="s">
        <v>9</v>
      </c>
      <c r="I46" s="51" t="s">
        <v>11</v>
      </c>
      <c r="J46" s="51" t="s">
        <v>86</v>
      </c>
      <c r="K46" s="412"/>
      <c r="L46" s="280"/>
      <c r="M46" s="309"/>
    </row>
    <row r="47" spans="1:13" s="261" customFormat="1" ht="15.75" customHeight="1">
      <c r="A47" s="148" t="s">
        <v>121</v>
      </c>
      <c r="B47" s="263"/>
      <c r="C47" s="252">
        <v>43536</v>
      </c>
      <c r="D47" s="140">
        <v>43550</v>
      </c>
      <c r="E47" s="140">
        <v>43552</v>
      </c>
      <c r="F47" s="413"/>
      <c r="G47" s="254">
        <v>58780000</v>
      </c>
      <c r="H47" s="51" t="s">
        <v>9</v>
      </c>
      <c r="I47" s="51" t="s">
        <v>11</v>
      </c>
      <c r="J47" s="51" t="s">
        <v>87</v>
      </c>
      <c r="K47" s="412"/>
      <c r="L47" s="280"/>
      <c r="M47" s="309"/>
    </row>
    <row r="48" spans="1:13" s="261" customFormat="1" ht="15.75" customHeight="1">
      <c r="A48" s="148" t="s">
        <v>117</v>
      </c>
      <c r="B48" s="263"/>
      <c r="C48" s="252">
        <v>43539</v>
      </c>
      <c r="D48" s="140">
        <v>43551</v>
      </c>
      <c r="E48" s="140">
        <v>43552</v>
      </c>
      <c r="F48" s="413"/>
      <c r="G48" s="254">
        <v>26827000</v>
      </c>
      <c r="H48" s="51" t="s">
        <v>9</v>
      </c>
      <c r="I48" s="51" t="s">
        <v>11</v>
      </c>
      <c r="J48" s="51" t="s">
        <v>67</v>
      </c>
      <c r="K48" s="412"/>
      <c r="L48" s="280"/>
      <c r="M48" s="309"/>
    </row>
    <row r="49" spans="1:13" s="261" customFormat="1" ht="15.75" customHeight="1">
      <c r="A49" s="148" t="s">
        <v>120</v>
      </c>
      <c r="B49" s="263"/>
      <c r="C49" s="252">
        <v>43545</v>
      </c>
      <c r="D49" s="140">
        <v>43552</v>
      </c>
      <c r="E49" s="140">
        <v>43553</v>
      </c>
      <c r="F49" s="413"/>
      <c r="G49" s="254">
        <v>26827000</v>
      </c>
      <c r="H49" s="51" t="s">
        <v>9</v>
      </c>
      <c r="I49" s="51" t="s">
        <v>11</v>
      </c>
      <c r="J49" s="51" t="s">
        <v>67</v>
      </c>
      <c r="K49" s="412"/>
      <c r="L49" s="280"/>
      <c r="M49" s="309"/>
    </row>
    <row r="50" spans="1:13" s="261" customFormat="1" ht="15.75" customHeight="1">
      <c r="A50" s="148" t="s">
        <v>126</v>
      </c>
      <c r="B50" s="263"/>
      <c r="C50" s="252">
        <v>43546</v>
      </c>
      <c r="D50" s="140">
        <v>43553</v>
      </c>
      <c r="E50" s="140">
        <v>43554</v>
      </c>
      <c r="F50" s="413"/>
      <c r="G50" s="254">
        <v>20000000</v>
      </c>
      <c r="H50" s="51" t="s">
        <v>9</v>
      </c>
      <c r="I50" s="51" t="s">
        <v>11</v>
      </c>
      <c r="J50" s="51" t="s">
        <v>129</v>
      </c>
      <c r="K50" s="412"/>
      <c r="L50" s="280"/>
      <c r="M50" s="309"/>
    </row>
    <row r="51" spans="1:13" s="261" customFormat="1" ht="15.75" customHeight="1">
      <c r="A51" s="148" t="s">
        <v>131</v>
      </c>
      <c r="B51" s="263"/>
      <c r="C51" s="252">
        <v>43548</v>
      </c>
      <c r="D51" s="140">
        <v>43554</v>
      </c>
      <c r="E51" s="140">
        <v>43556</v>
      </c>
      <c r="F51" s="413"/>
      <c r="G51" s="254">
        <v>57750000</v>
      </c>
      <c r="H51" s="51" t="s">
        <v>9</v>
      </c>
      <c r="I51" s="51" t="s">
        <v>11</v>
      </c>
      <c r="J51" s="51" t="s">
        <v>67</v>
      </c>
      <c r="K51" s="412"/>
      <c r="L51" s="280"/>
      <c r="M51" s="309"/>
    </row>
    <row r="52" spans="1:13" s="261" customFormat="1" ht="15.75" customHeight="1">
      <c r="A52" s="148" t="s">
        <v>132</v>
      </c>
      <c r="B52" s="263"/>
      <c r="C52" s="252">
        <v>43549</v>
      </c>
      <c r="D52" s="140">
        <v>43555</v>
      </c>
      <c r="E52" s="140">
        <v>43556</v>
      </c>
      <c r="F52" s="413"/>
      <c r="G52" s="254">
        <v>33000000</v>
      </c>
      <c r="H52" s="51" t="s">
        <v>9</v>
      </c>
      <c r="I52" s="51" t="s">
        <v>11</v>
      </c>
      <c r="J52" s="51" t="s">
        <v>80</v>
      </c>
      <c r="K52" s="412"/>
      <c r="L52" s="280"/>
      <c r="M52" s="309"/>
    </row>
    <row r="53" spans="1:13" s="413" customFormat="1" ht="15.75" customHeight="1">
      <c r="A53" s="148" t="s">
        <v>133</v>
      </c>
      <c r="B53" s="263"/>
      <c r="C53" s="252">
        <v>43549</v>
      </c>
      <c r="D53" s="140">
        <v>43556</v>
      </c>
      <c r="E53" s="140">
        <v>43557</v>
      </c>
      <c r="G53" s="254">
        <v>47996000</v>
      </c>
      <c r="H53" s="51" t="s">
        <v>9</v>
      </c>
      <c r="I53" s="51" t="s">
        <v>11</v>
      </c>
      <c r="J53" s="51" t="s">
        <v>87</v>
      </c>
      <c r="K53" s="414"/>
      <c r="L53" s="411"/>
      <c r="M53" s="309"/>
    </row>
    <row r="54" spans="1:13" s="413" customFormat="1" ht="15.75" customHeight="1">
      <c r="A54" s="148" t="s">
        <v>134</v>
      </c>
      <c r="B54" s="263"/>
      <c r="C54" s="252">
        <v>43549</v>
      </c>
      <c r="D54" s="140">
        <v>43557</v>
      </c>
      <c r="E54" s="140">
        <v>43559</v>
      </c>
      <c r="G54" s="254">
        <v>77000000</v>
      </c>
      <c r="H54" s="51" t="s">
        <v>9</v>
      </c>
      <c r="I54" s="51" t="s">
        <v>11</v>
      </c>
      <c r="J54" s="51" t="s">
        <v>80</v>
      </c>
      <c r="K54" s="414"/>
      <c r="L54" s="411"/>
      <c r="M54" s="309"/>
    </row>
    <row r="55" spans="1:13" s="378" customFormat="1" ht="15">
      <c r="A55" s="245"/>
      <c r="B55" s="258"/>
      <c r="C55" s="155" t="s">
        <v>78</v>
      </c>
      <c r="D55" s="248"/>
      <c r="E55" s="380"/>
      <c r="F55" s="248"/>
      <c r="G55" s="249"/>
      <c r="H55" s="250"/>
      <c r="I55" s="247"/>
      <c r="J55" s="248"/>
      <c r="K55" s="251"/>
      <c r="L55" s="256"/>
      <c r="M55" s="257"/>
    </row>
    <row r="56" spans="1:13" s="378" customFormat="1" ht="15">
      <c r="A56" s="282" t="s">
        <v>64</v>
      </c>
      <c r="B56" s="404"/>
      <c r="C56" s="404"/>
      <c r="D56" s="222"/>
      <c r="E56" s="223"/>
      <c r="F56" s="404"/>
      <c r="G56" s="254"/>
      <c r="H56" s="223"/>
      <c r="I56" s="223"/>
      <c r="J56" s="312"/>
      <c r="K56" s="405"/>
      <c r="L56" s="256"/>
      <c r="M56" s="257"/>
    </row>
    <row r="57" spans="1:13" s="218" customFormat="1" ht="15">
      <c r="A57" s="245"/>
      <c r="B57" s="258"/>
      <c r="C57" s="247" t="s">
        <v>72</v>
      </c>
      <c r="D57" s="248"/>
      <c r="E57" s="380"/>
      <c r="F57" s="248"/>
      <c r="G57" s="249" t="s">
        <v>57</v>
      </c>
      <c r="H57" s="250"/>
      <c r="I57" s="247"/>
      <c r="J57" s="248"/>
      <c r="K57" s="251"/>
      <c r="L57" s="256"/>
      <c r="M57" s="257"/>
    </row>
    <row r="58" spans="1:13" s="261" customFormat="1" ht="15.75" customHeight="1">
      <c r="A58" s="148" t="s">
        <v>116</v>
      </c>
      <c r="B58" s="263"/>
      <c r="C58" s="252">
        <v>43539</v>
      </c>
      <c r="D58" s="140">
        <v>43542</v>
      </c>
      <c r="E58" s="140">
        <v>43545</v>
      </c>
      <c r="F58" s="413"/>
      <c r="G58" s="254">
        <v>39622000</v>
      </c>
      <c r="H58" s="51" t="s">
        <v>9</v>
      </c>
      <c r="I58" s="51" t="s">
        <v>11</v>
      </c>
      <c r="J58" s="51" t="s">
        <v>104</v>
      </c>
      <c r="K58" s="412"/>
      <c r="L58" s="280"/>
      <c r="M58" s="309"/>
    </row>
    <row r="59" spans="1:13" s="261" customFormat="1" ht="15.75" customHeight="1">
      <c r="A59" s="148" t="s">
        <v>119</v>
      </c>
      <c r="B59" s="263"/>
      <c r="C59" s="252">
        <v>43541</v>
      </c>
      <c r="D59" s="140">
        <v>43548</v>
      </c>
      <c r="E59" s="140">
        <v>43549</v>
      </c>
      <c r="F59" s="413"/>
      <c r="G59" s="254">
        <v>19500000</v>
      </c>
      <c r="H59" s="51" t="s">
        <v>9</v>
      </c>
      <c r="I59" s="51" t="s">
        <v>11</v>
      </c>
      <c r="J59" s="51" t="s">
        <v>87</v>
      </c>
      <c r="K59" s="412"/>
      <c r="L59" s="280"/>
      <c r="M59" s="309"/>
    </row>
    <row r="60" spans="1:13" s="413" customFormat="1" ht="15.75" customHeight="1">
      <c r="A60" s="148" t="s">
        <v>135</v>
      </c>
      <c r="B60" s="263"/>
      <c r="C60" s="252">
        <v>43547</v>
      </c>
      <c r="D60" s="140">
        <v>43549</v>
      </c>
      <c r="E60" s="140">
        <v>43551</v>
      </c>
      <c r="G60" s="254">
        <v>42850000</v>
      </c>
      <c r="H60" s="51" t="s">
        <v>9</v>
      </c>
      <c r="I60" s="51" t="s">
        <v>85</v>
      </c>
      <c r="J60" s="51" t="s">
        <v>80</v>
      </c>
      <c r="K60" s="414"/>
      <c r="L60" s="411"/>
      <c r="M60" s="309"/>
    </row>
    <row r="61" spans="1:13" s="413" customFormat="1" ht="15.75" customHeight="1">
      <c r="A61" s="148" t="s">
        <v>128</v>
      </c>
      <c r="B61" s="263"/>
      <c r="C61" s="252">
        <v>43549</v>
      </c>
      <c r="D61" s="140">
        <v>43551</v>
      </c>
      <c r="E61" s="140">
        <v>43552</v>
      </c>
      <c r="G61" s="254">
        <v>17000000</v>
      </c>
      <c r="H61" s="51" t="s">
        <v>9</v>
      </c>
      <c r="I61" s="51" t="s">
        <v>11</v>
      </c>
      <c r="J61" s="51" t="s">
        <v>80</v>
      </c>
      <c r="K61" s="414"/>
      <c r="L61" s="411"/>
      <c r="M61" s="309"/>
    </row>
    <row r="62" spans="1:13" s="218" customFormat="1" ht="15">
      <c r="A62" s="245"/>
      <c r="B62" s="258"/>
      <c r="C62" s="247" t="s">
        <v>19</v>
      </c>
      <c r="D62" s="248"/>
      <c r="E62" s="380"/>
      <c r="F62" s="248"/>
      <c r="G62" s="249" t="s">
        <v>57</v>
      </c>
      <c r="H62" s="259"/>
      <c r="I62" s="247"/>
      <c r="J62" s="248"/>
      <c r="K62" s="251"/>
      <c r="L62" s="256"/>
      <c r="M62" s="257"/>
    </row>
    <row r="63" spans="1:13" s="218" customFormat="1" ht="15">
      <c r="A63" s="282" t="s">
        <v>64</v>
      </c>
      <c r="B63" s="362"/>
      <c r="C63" s="362"/>
      <c r="D63" s="222"/>
      <c r="E63" s="223"/>
      <c r="F63" s="362"/>
      <c r="G63" s="254"/>
      <c r="H63" s="223"/>
      <c r="I63" s="223"/>
      <c r="J63" s="312"/>
      <c r="K63" s="363"/>
      <c r="L63" s="256"/>
      <c r="M63" s="257"/>
    </row>
    <row r="64" spans="1:13" s="218" customFormat="1" ht="15">
      <c r="A64" s="282"/>
      <c r="B64" s="362"/>
      <c r="C64" s="362"/>
      <c r="D64" s="222"/>
      <c r="E64" s="223"/>
      <c r="F64" s="362"/>
      <c r="G64" s="254"/>
      <c r="H64" s="223"/>
      <c r="I64" s="223"/>
      <c r="J64" s="312"/>
      <c r="K64" s="363"/>
      <c r="L64" s="256"/>
      <c r="M64" s="257"/>
    </row>
    <row r="65" spans="1:13" s="218" customFormat="1" ht="15">
      <c r="A65" s="238"/>
      <c r="B65" s="362"/>
      <c r="C65" s="364" t="s">
        <v>10</v>
      </c>
      <c r="D65" s="365"/>
      <c r="E65" s="387"/>
      <c r="F65" s="268">
        <f>SUM(F41:F63)</f>
        <v>0</v>
      </c>
      <c r="G65" s="269">
        <f>SUM(G36:G63)</f>
        <v>880406000</v>
      </c>
      <c r="H65" s="223"/>
      <c r="I65" s="313"/>
      <c r="J65" s="312"/>
      <c r="K65" s="363"/>
      <c r="L65" s="256"/>
      <c r="M65" s="257"/>
    </row>
    <row r="66" spans="1:13" s="218" customFormat="1" ht="15">
      <c r="A66" s="294" t="s">
        <v>18</v>
      </c>
      <c r="B66" s="295"/>
      <c r="C66" s="296"/>
      <c r="D66" s="296"/>
      <c r="E66" s="298"/>
      <c r="F66" s="295"/>
      <c r="G66" s="297"/>
      <c r="H66" s="298"/>
      <c r="I66" s="298"/>
      <c r="J66" s="296"/>
      <c r="K66" s="299" t="s">
        <v>18</v>
      </c>
      <c r="L66" s="256"/>
      <c r="M66" s="257"/>
    </row>
    <row r="67" spans="1:13" s="218" customFormat="1" ht="15">
      <c r="A67" s="300"/>
      <c r="B67" s="234"/>
      <c r="C67" s="301"/>
      <c r="D67" s="301"/>
      <c r="E67" s="384" t="str">
        <f>E33</f>
        <v>WILLIAMS BRAZIL SUGAR LINE UP EDITION 20.03.2019</v>
      </c>
      <c r="F67" s="234"/>
      <c r="G67" s="303"/>
      <c r="H67" s="304"/>
      <c r="I67" s="304"/>
      <c r="J67" s="301"/>
      <c r="K67" s="305"/>
      <c r="L67" s="256"/>
      <c r="M67" s="257"/>
    </row>
    <row r="68" spans="1:13" s="218" customFormat="1" ht="15">
      <c r="A68" s="306"/>
      <c r="B68" s="239" t="s">
        <v>41</v>
      </c>
      <c r="C68" s="240"/>
      <c r="D68" s="278"/>
      <c r="E68" s="278"/>
      <c r="F68" s="279"/>
      <c r="G68" s="307"/>
      <c r="H68" s="308"/>
      <c r="I68" s="308"/>
      <c r="J68" s="308"/>
      <c r="K68" s="363"/>
      <c r="L68" s="256"/>
      <c r="M68" s="257"/>
    </row>
    <row r="69" spans="1:13" s="218" customFormat="1" ht="15" customHeight="1">
      <c r="A69" s="245"/>
      <c r="B69" s="246"/>
      <c r="C69" s="247" t="s">
        <v>20</v>
      </c>
      <c r="D69" s="248"/>
      <c r="E69" s="380"/>
      <c r="F69" s="248"/>
      <c r="G69" s="249" t="s">
        <v>57</v>
      </c>
      <c r="H69" s="259"/>
      <c r="I69" s="247"/>
      <c r="J69" s="248"/>
      <c r="K69" s="251"/>
      <c r="L69" s="256"/>
      <c r="M69" s="257"/>
    </row>
    <row r="70" spans="1:13" s="378" customFormat="1" ht="15" customHeight="1">
      <c r="A70" s="282" t="s">
        <v>64</v>
      </c>
      <c r="B70" s="217"/>
      <c r="C70" s="217"/>
      <c r="D70" s="217"/>
      <c r="E70" s="382"/>
      <c r="F70" s="217"/>
      <c r="G70" s="217"/>
      <c r="H70" s="217"/>
      <c r="I70" s="217"/>
      <c r="J70" s="217"/>
      <c r="K70" s="281"/>
      <c r="L70" s="256"/>
      <c r="M70" s="257"/>
    </row>
    <row r="71" spans="1:13" s="218" customFormat="1" ht="15" customHeight="1">
      <c r="A71" s="245"/>
      <c r="B71" s="258"/>
      <c r="C71" s="247" t="s">
        <v>47</v>
      </c>
      <c r="D71" s="248"/>
      <c r="E71" s="380"/>
      <c r="F71" s="248"/>
      <c r="G71" s="249" t="s">
        <v>57</v>
      </c>
      <c r="H71" s="259"/>
      <c r="I71" s="247"/>
      <c r="J71" s="248"/>
      <c r="K71" s="251"/>
      <c r="L71" s="256"/>
      <c r="M71" s="257"/>
    </row>
    <row r="72" spans="1:13" s="218" customFormat="1" ht="15" customHeight="1">
      <c r="A72" s="282" t="s">
        <v>64</v>
      </c>
      <c r="B72" s="217"/>
      <c r="C72" s="217"/>
      <c r="D72" s="217"/>
      <c r="E72" s="382"/>
      <c r="F72" s="217"/>
      <c r="G72" s="217"/>
      <c r="H72" s="217"/>
      <c r="I72" s="217"/>
      <c r="J72" s="217"/>
      <c r="K72" s="281"/>
      <c r="L72" s="256"/>
      <c r="M72" s="257"/>
    </row>
    <row r="73" spans="1:13" s="218" customFormat="1" ht="15">
      <c r="A73" s="245"/>
      <c r="B73" s="258"/>
      <c r="C73" s="247" t="s">
        <v>21</v>
      </c>
      <c r="D73" s="248"/>
      <c r="E73" s="380"/>
      <c r="F73" s="248"/>
      <c r="G73" s="249" t="s">
        <v>57</v>
      </c>
      <c r="H73" s="259"/>
      <c r="I73" s="247"/>
      <c r="J73" s="248"/>
      <c r="K73" s="251"/>
      <c r="L73" s="256"/>
      <c r="M73" s="257"/>
    </row>
    <row r="74" spans="1:13" s="261" customFormat="1" ht="15.75" customHeight="1">
      <c r="A74" s="148" t="s">
        <v>120</v>
      </c>
      <c r="B74" s="263"/>
      <c r="C74" s="252">
        <v>43540</v>
      </c>
      <c r="D74" s="252">
        <v>43542</v>
      </c>
      <c r="E74" s="140">
        <v>43544</v>
      </c>
      <c r="F74" s="254"/>
      <c r="G74" s="254">
        <v>50173000</v>
      </c>
      <c r="H74" s="51" t="s">
        <v>9</v>
      </c>
      <c r="I74" s="51" t="s">
        <v>11</v>
      </c>
      <c r="J74" s="51" t="s">
        <v>67</v>
      </c>
      <c r="K74" s="412"/>
      <c r="L74" s="280"/>
      <c r="M74" s="309"/>
    </row>
    <row r="75" spans="1:13" s="218" customFormat="1" ht="13.5" customHeight="1">
      <c r="A75" s="245"/>
      <c r="B75" s="258"/>
      <c r="C75" s="247" t="s">
        <v>42</v>
      </c>
      <c r="D75" s="248"/>
      <c r="E75" s="380"/>
      <c r="F75" s="248"/>
      <c r="G75" s="249" t="s">
        <v>57</v>
      </c>
      <c r="H75" s="259"/>
      <c r="I75" s="247"/>
      <c r="J75" s="248"/>
      <c r="K75" s="251"/>
      <c r="L75" s="256"/>
      <c r="M75" s="257"/>
    </row>
    <row r="76" spans="1:13" s="378" customFormat="1" ht="15" customHeight="1">
      <c r="A76" s="282" t="s">
        <v>64</v>
      </c>
      <c r="B76" s="217"/>
      <c r="C76" s="217"/>
      <c r="D76" s="217"/>
      <c r="E76" s="382"/>
      <c r="F76" s="217"/>
      <c r="G76" s="217"/>
      <c r="H76" s="217"/>
      <c r="I76" s="217"/>
      <c r="J76" s="217"/>
      <c r="K76" s="281"/>
      <c r="L76" s="256"/>
      <c r="M76" s="257"/>
    </row>
    <row r="77" spans="1:13" s="218" customFormat="1" ht="15">
      <c r="A77" s="245"/>
      <c r="B77" s="258"/>
      <c r="C77" s="247" t="s">
        <v>49</v>
      </c>
      <c r="D77" s="248"/>
      <c r="E77" s="380"/>
      <c r="F77" s="248"/>
      <c r="G77" s="249" t="s">
        <v>57</v>
      </c>
      <c r="H77" s="259"/>
      <c r="I77" s="247"/>
      <c r="J77" s="248"/>
      <c r="K77" s="251"/>
      <c r="L77" s="256"/>
      <c r="M77" s="257"/>
    </row>
    <row r="78" spans="1:13" s="218" customFormat="1" ht="15" customHeight="1">
      <c r="A78" s="282" t="s">
        <v>64</v>
      </c>
      <c r="B78" s="217"/>
      <c r="C78" s="217"/>
      <c r="D78" s="217"/>
      <c r="E78" s="382"/>
      <c r="F78" s="217"/>
      <c r="G78" s="217"/>
      <c r="H78" s="217"/>
      <c r="I78" s="217"/>
      <c r="J78" s="217"/>
      <c r="K78" s="281"/>
      <c r="L78" s="256"/>
      <c r="M78" s="257"/>
    </row>
    <row r="79" spans="1:13" s="218" customFormat="1" ht="15">
      <c r="A79" s="245"/>
      <c r="B79" s="258"/>
      <c r="C79" s="247" t="s">
        <v>35</v>
      </c>
      <c r="D79" s="248"/>
      <c r="E79" s="380"/>
      <c r="F79" s="248"/>
      <c r="G79" s="249" t="s">
        <v>57</v>
      </c>
      <c r="H79" s="259"/>
      <c r="I79" s="247"/>
      <c r="J79" s="248"/>
      <c r="K79" s="251"/>
      <c r="L79" s="256"/>
      <c r="M79" s="257"/>
    </row>
    <row r="80" spans="1:13" s="218" customFormat="1" ht="15" customHeight="1">
      <c r="A80" s="282" t="s">
        <v>64</v>
      </c>
      <c r="B80" s="217"/>
      <c r="C80" s="217"/>
      <c r="D80" s="217"/>
      <c r="E80" s="382"/>
      <c r="F80" s="217"/>
      <c r="G80" s="217"/>
      <c r="H80" s="217"/>
      <c r="I80" s="217"/>
      <c r="J80" s="217"/>
      <c r="K80" s="281"/>
      <c r="L80" s="256"/>
      <c r="M80" s="257"/>
    </row>
    <row r="81" spans="1:13" s="218" customFormat="1" ht="15" customHeight="1">
      <c r="A81" s="245"/>
      <c r="B81" s="258"/>
      <c r="C81" s="247" t="s">
        <v>23</v>
      </c>
      <c r="D81" s="248"/>
      <c r="E81" s="380"/>
      <c r="F81" s="248"/>
      <c r="G81" s="249" t="s">
        <v>57</v>
      </c>
      <c r="H81" s="259"/>
      <c r="I81" s="155"/>
      <c r="J81" s="248"/>
      <c r="K81" s="251"/>
      <c r="L81" s="256"/>
      <c r="M81" s="257"/>
    </row>
    <row r="82" spans="1:13" s="378" customFormat="1" ht="15" customHeight="1">
      <c r="A82" s="282" t="s">
        <v>64</v>
      </c>
      <c r="B82" s="217"/>
      <c r="C82" s="217"/>
      <c r="D82" s="217"/>
      <c r="E82" s="382"/>
      <c r="F82" s="217"/>
      <c r="G82" s="217"/>
      <c r="H82" s="217"/>
      <c r="I82" s="217"/>
      <c r="J82" s="217"/>
      <c r="K82" s="281"/>
      <c r="L82" s="256"/>
      <c r="M82" s="257"/>
    </row>
    <row r="83" spans="1:13" s="218" customFormat="1" ht="15">
      <c r="A83" s="238"/>
      <c r="B83" s="314"/>
      <c r="C83" s="315"/>
      <c r="D83" s="316"/>
      <c r="E83" s="308"/>
      <c r="F83" s="276"/>
      <c r="G83" s="317"/>
      <c r="H83" s="308"/>
      <c r="I83" s="308"/>
      <c r="J83" s="275"/>
      <c r="K83" s="363"/>
      <c r="L83" s="256"/>
      <c r="M83" s="257"/>
    </row>
    <row r="84" spans="1:13" s="218" customFormat="1" ht="15">
      <c r="A84" s="265"/>
      <c r="B84" s="362"/>
      <c r="C84" s="364" t="s">
        <v>10</v>
      </c>
      <c r="D84" s="365"/>
      <c r="E84" s="387"/>
      <c r="F84" s="268">
        <f>SUM(F69:F83)</f>
        <v>0</v>
      </c>
      <c r="G84" s="269">
        <f>SUM(G70:G83)</f>
        <v>50173000</v>
      </c>
      <c r="H84" s="362"/>
      <c r="I84" s="362"/>
      <c r="J84" s="362"/>
      <c r="K84" s="363"/>
      <c r="L84" s="256"/>
      <c r="M84" s="257"/>
    </row>
    <row r="85" spans="1:13" s="218" customFormat="1" ht="15">
      <c r="A85" s="265"/>
      <c r="B85" s="362"/>
      <c r="C85" s="366"/>
      <c r="D85" s="366"/>
      <c r="E85" s="366"/>
      <c r="F85" s="367"/>
      <c r="G85" s="367"/>
      <c r="H85" s="362"/>
      <c r="I85" s="362"/>
      <c r="J85" s="362"/>
      <c r="K85" s="363"/>
      <c r="L85" s="256"/>
      <c r="M85" s="257"/>
    </row>
    <row r="86" spans="1:13" s="218" customFormat="1" ht="15">
      <c r="A86" s="265"/>
      <c r="B86" s="362"/>
      <c r="C86" s="366"/>
      <c r="D86" s="366"/>
      <c r="E86" s="366"/>
      <c r="F86" s="367"/>
      <c r="G86" s="367"/>
      <c r="H86" s="362"/>
      <c r="I86" s="362"/>
      <c r="J86" s="362"/>
      <c r="K86" s="363"/>
      <c r="L86" s="256"/>
      <c r="M86" s="257"/>
    </row>
    <row r="87" spans="1:13" s="218" customFormat="1" ht="15">
      <c r="A87" s="265"/>
      <c r="B87" s="170" t="s">
        <v>24</v>
      </c>
      <c r="C87" s="171" t="s">
        <v>10</v>
      </c>
      <c r="D87" s="172"/>
      <c r="E87" s="172"/>
      <c r="F87" s="168"/>
      <c r="G87" s="169">
        <f>SUM(G84,G65,G31,G25,G18,G13)</f>
        <v>963579000</v>
      </c>
      <c r="H87" s="362"/>
      <c r="I87" s="362"/>
      <c r="J87" s="362"/>
      <c r="K87" s="363"/>
      <c r="L87" s="256"/>
      <c r="M87" s="257"/>
    </row>
    <row r="88" spans="1:13" s="218" customFormat="1" ht="15">
      <c r="A88" s="369"/>
      <c r="B88" s="370"/>
      <c r="C88" s="371"/>
      <c r="D88" s="372"/>
      <c r="E88" s="372"/>
      <c r="F88" s="371"/>
      <c r="G88" s="373"/>
      <c r="H88" s="295"/>
      <c r="I88" s="295"/>
      <c r="J88" s="295"/>
      <c r="K88" s="374"/>
      <c r="L88" s="256"/>
      <c r="M88" s="257"/>
    </row>
    <row r="89" spans="1:11" ht="47.25">
      <c r="A89" s="200"/>
      <c r="B89" s="201"/>
      <c r="C89" s="202"/>
      <c r="D89" s="202"/>
      <c r="E89" s="385"/>
      <c r="F89" s="368"/>
      <c r="G89" s="194" t="str">
        <f>+C1</f>
        <v>Williams Brazil</v>
      </c>
      <c r="H89" s="203"/>
      <c r="I89" s="203"/>
      <c r="J89" s="368"/>
      <c r="K89" s="144"/>
    </row>
    <row r="90" spans="1:11" ht="25.5">
      <c r="A90" s="39"/>
      <c r="B90" s="19"/>
      <c r="C90" s="21"/>
      <c r="D90" s="21"/>
      <c r="E90" s="386"/>
      <c r="F90" s="113"/>
      <c r="G90" s="183" t="str">
        <f>+C2</f>
        <v>SUGAR LINE UP edition 20.03.2019</v>
      </c>
      <c r="H90" s="21"/>
      <c r="I90" s="21"/>
      <c r="J90" s="113"/>
      <c r="K90" s="37"/>
    </row>
    <row r="91" spans="1:11" ht="15">
      <c r="A91" s="39"/>
      <c r="B91" s="21"/>
      <c r="C91" s="21"/>
      <c r="D91" s="21"/>
      <c r="E91" s="386"/>
      <c r="F91" s="21"/>
      <c r="G91" s="21"/>
      <c r="H91" s="21"/>
      <c r="I91" s="21"/>
      <c r="J91" s="113"/>
      <c r="K91" s="182"/>
    </row>
    <row r="92" spans="1:11" ht="15">
      <c r="A92" s="39"/>
      <c r="B92" s="21"/>
      <c r="C92" s="21"/>
      <c r="D92" s="21"/>
      <c r="E92" s="386"/>
      <c r="F92" s="21"/>
      <c r="G92" s="21"/>
      <c r="H92" s="21"/>
      <c r="I92" s="21"/>
      <c r="J92" s="113"/>
      <c r="K92" s="40"/>
    </row>
    <row r="93" spans="1:11" ht="15">
      <c r="A93" s="39"/>
      <c r="B93" s="21"/>
      <c r="C93" s="21"/>
      <c r="D93" s="21"/>
      <c r="E93" s="386"/>
      <c r="F93" s="21"/>
      <c r="G93" s="21"/>
      <c r="H93" s="21"/>
      <c r="I93" s="21"/>
      <c r="J93" s="113"/>
      <c r="K93" s="40"/>
    </row>
    <row r="94" spans="1:11" s="55" customFormat="1" ht="15">
      <c r="A94" s="429" t="s">
        <v>25</v>
      </c>
      <c r="B94" s="430"/>
      <c r="C94" s="17"/>
      <c r="D94" s="17"/>
      <c r="E94" s="14"/>
      <c r="F94" s="17"/>
      <c r="G94" s="20"/>
      <c r="H94" s="20"/>
      <c r="I94" s="17"/>
      <c r="J94" s="113"/>
      <c r="K94" s="40"/>
    </row>
    <row r="95" spans="1:11" ht="15">
      <c r="A95" s="180" t="s">
        <v>45</v>
      </c>
      <c r="B95" s="86">
        <f>G13</f>
        <v>0</v>
      </c>
      <c r="C95" s="17"/>
      <c r="D95" s="17"/>
      <c r="E95" s="14"/>
      <c r="F95" s="17"/>
      <c r="G95" s="20"/>
      <c r="H95" s="20"/>
      <c r="I95" s="17"/>
      <c r="J95" s="113"/>
      <c r="K95" s="40"/>
    </row>
    <row r="96" spans="1:11" ht="15">
      <c r="A96" s="180" t="s">
        <v>46</v>
      </c>
      <c r="B96" s="86">
        <f>G25</f>
        <v>33000000</v>
      </c>
      <c r="C96" s="17"/>
      <c r="D96" s="17"/>
      <c r="E96" s="14"/>
      <c r="F96" s="17"/>
      <c r="G96" s="20"/>
      <c r="H96" s="20"/>
      <c r="I96" s="17"/>
      <c r="J96" s="113"/>
      <c r="K96" s="40"/>
    </row>
    <row r="97" spans="1:11" ht="15">
      <c r="A97" s="180" t="s">
        <v>12</v>
      </c>
      <c r="B97" s="86">
        <f>G65</f>
        <v>880406000</v>
      </c>
      <c r="C97" s="17"/>
      <c r="D97" s="17"/>
      <c r="E97" s="14"/>
      <c r="F97" s="17"/>
      <c r="G97" s="20"/>
      <c r="H97" s="20"/>
      <c r="I97" s="17"/>
      <c r="J97" s="113"/>
      <c r="K97" s="42"/>
    </row>
    <row r="98" spans="1:11" ht="15">
      <c r="A98" s="180" t="s">
        <v>41</v>
      </c>
      <c r="B98" s="86">
        <f>G84</f>
        <v>50173000</v>
      </c>
      <c r="C98" s="17"/>
      <c r="D98" s="17"/>
      <c r="E98" s="14"/>
      <c r="F98" s="17"/>
      <c r="G98" s="20"/>
      <c r="H98" s="20"/>
      <c r="I98" s="17"/>
      <c r="J98" s="113"/>
      <c r="K98" s="42"/>
    </row>
    <row r="99" spans="1:11" ht="15">
      <c r="A99" s="188" t="s">
        <v>26</v>
      </c>
      <c r="B99" s="178">
        <f>SUM(B95:B98)</f>
        <v>963579000</v>
      </c>
      <c r="C99" s="17"/>
      <c r="D99" s="17"/>
      <c r="E99" s="14"/>
      <c r="F99" s="17"/>
      <c r="G99" s="20"/>
      <c r="H99" s="20"/>
      <c r="I99" s="17"/>
      <c r="J99" s="113"/>
      <c r="K99" s="42"/>
    </row>
    <row r="100" spans="1:11" ht="15">
      <c r="A100" s="36"/>
      <c r="B100" s="113"/>
      <c r="C100" s="17"/>
      <c r="D100" s="17"/>
      <c r="E100" s="14"/>
      <c r="F100" s="17"/>
      <c r="G100" s="20"/>
      <c r="H100" s="20"/>
      <c r="I100" s="17"/>
      <c r="J100" s="113"/>
      <c r="K100" s="114"/>
    </row>
    <row r="101" spans="1:11" ht="15">
      <c r="A101" s="36"/>
      <c r="B101" s="47"/>
      <c r="C101" s="17"/>
      <c r="D101" s="17"/>
      <c r="E101" s="14"/>
      <c r="F101" s="17"/>
      <c r="G101" s="20"/>
      <c r="H101" s="20"/>
      <c r="I101" s="17"/>
      <c r="J101" s="113"/>
      <c r="K101" s="114"/>
    </row>
    <row r="102" spans="1:11" ht="15">
      <c r="A102" s="41"/>
      <c r="B102" s="23"/>
      <c r="C102" s="17"/>
      <c r="D102" s="17"/>
      <c r="E102" s="14"/>
      <c r="F102" s="17"/>
      <c r="G102" s="20"/>
      <c r="H102" s="20"/>
      <c r="I102" s="17"/>
      <c r="J102" s="113"/>
      <c r="K102" s="42"/>
    </row>
    <row r="103" spans="1:11" ht="15">
      <c r="A103" s="41"/>
      <c r="B103" s="24"/>
      <c r="C103" s="17"/>
      <c r="D103" s="17"/>
      <c r="E103" s="14"/>
      <c r="F103" s="17"/>
      <c r="G103" s="20"/>
      <c r="H103" s="20"/>
      <c r="I103" s="17"/>
      <c r="J103" s="113"/>
      <c r="K103" s="42"/>
    </row>
    <row r="104" spans="1:11" ht="15">
      <c r="A104" s="41"/>
      <c r="B104" s="24"/>
      <c r="C104" s="17"/>
      <c r="D104" s="17"/>
      <c r="E104" s="14"/>
      <c r="F104" s="17"/>
      <c r="G104" s="20"/>
      <c r="H104" s="20"/>
      <c r="I104" s="17"/>
      <c r="J104" s="113"/>
      <c r="K104" s="42"/>
    </row>
    <row r="105" spans="1:11" ht="15">
      <c r="A105" s="41"/>
      <c r="B105" s="24"/>
      <c r="C105" s="17"/>
      <c r="D105" s="17"/>
      <c r="E105" s="14"/>
      <c r="F105" s="17"/>
      <c r="G105" s="20"/>
      <c r="H105" s="20"/>
      <c r="I105" s="17"/>
      <c r="J105" s="113"/>
      <c r="K105" s="42"/>
    </row>
    <row r="106" spans="1:11" ht="15">
      <c r="A106" s="43"/>
      <c r="B106" s="31"/>
      <c r="C106" s="17"/>
      <c r="D106" s="17"/>
      <c r="E106" s="14"/>
      <c r="F106" s="17"/>
      <c r="G106" s="20"/>
      <c r="H106" s="20"/>
      <c r="I106" s="17"/>
      <c r="J106" s="113"/>
      <c r="K106" s="35"/>
    </row>
    <row r="107" spans="1:11" ht="15">
      <c r="A107" s="36"/>
      <c r="B107" s="113"/>
      <c r="C107" s="113"/>
      <c r="D107" s="113"/>
      <c r="E107" s="30"/>
      <c r="F107" s="113"/>
      <c r="G107" s="113"/>
      <c r="H107" s="113"/>
      <c r="I107" s="113"/>
      <c r="J107" s="113"/>
      <c r="K107" s="114"/>
    </row>
    <row r="108" spans="1:11" ht="15">
      <c r="A108" s="36"/>
      <c r="B108" s="113"/>
      <c r="C108" s="113"/>
      <c r="D108" s="113"/>
      <c r="E108" s="30"/>
      <c r="F108" s="113"/>
      <c r="G108" s="113"/>
      <c r="H108" s="113"/>
      <c r="I108" s="113"/>
      <c r="J108" s="113"/>
      <c r="K108" s="114"/>
    </row>
    <row r="109" spans="1:11" ht="15">
      <c r="A109" s="44"/>
      <c r="B109" s="81"/>
      <c r="C109" s="17"/>
      <c r="D109" s="17"/>
      <c r="E109" s="14"/>
      <c r="F109" s="17"/>
      <c r="G109" s="20"/>
      <c r="H109" s="20"/>
      <c r="I109" s="20"/>
      <c r="J109" s="113"/>
      <c r="K109" s="114"/>
    </row>
    <row r="110" spans="1:11" ht="15">
      <c r="A110" s="45"/>
      <c r="B110" s="1"/>
      <c r="C110" s="1"/>
      <c r="D110" s="1"/>
      <c r="E110" s="4"/>
      <c r="F110" s="1"/>
      <c r="G110" s="4"/>
      <c r="H110" s="1"/>
      <c r="I110" s="1"/>
      <c r="J110" s="113"/>
      <c r="K110" s="114"/>
    </row>
    <row r="111" spans="1:11" ht="15">
      <c r="A111" s="36"/>
      <c r="B111" s="113"/>
      <c r="C111" s="113"/>
      <c r="D111" s="113"/>
      <c r="E111" s="30"/>
      <c r="F111" s="113"/>
      <c r="G111" s="113"/>
      <c r="H111" s="113"/>
      <c r="I111" s="113"/>
      <c r="J111" s="113"/>
      <c r="K111" s="114"/>
    </row>
    <row r="112" spans="1:11" ht="15">
      <c r="A112" s="36"/>
      <c r="B112" s="113"/>
      <c r="C112" s="113"/>
      <c r="D112" s="113"/>
      <c r="E112" s="30"/>
      <c r="F112" s="113"/>
      <c r="G112" s="113"/>
      <c r="H112" s="113"/>
      <c r="I112" s="113"/>
      <c r="J112" s="113"/>
      <c r="K112" s="114"/>
    </row>
    <row r="113" spans="1:11" ht="15">
      <c r="A113" s="36"/>
      <c r="B113" s="113"/>
      <c r="C113" s="113"/>
      <c r="D113" s="113"/>
      <c r="E113" s="30"/>
      <c r="F113" s="113"/>
      <c r="G113" s="113"/>
      <c r="H113" s="113"/>
      <c r="I113" s="113"/>
      <c r="J113" s="113"/>
      <c r="K113" s="114"/>
    </row>
    <row r="114" spans="1:11" ht="15">
      <c r="A114" s="36"/>
      <c r="B114" s="113"/>
      <c r="C114" s="113"/>
      <c r="D114" s="113"/>
      <c r="E114" s="30"/>
      <c r="F114" s="113"/>
      <c r="G114" s="113"/>
      <c r="H114" s="113"/>
      <c r="I114" s="113"/>
      <c r="J114" s="113"/>
      <c r="K114" s="114"/>
    </row>
    <row r="115" spans="1:11" ht="15">
      <c r="A115" s="57" t="s">
        <v>62</v>
      </c>
      <c r="B115" s="70"/>
      <c r="C115" s="71"/>
      <c r="D115" s="71"/>
      <c r="E115" s="73"/>
      <c r="F115" s="72"/>
      <c r="G115" s="73"/>
      <c r="H115" s="73"/>
      <c r="I115" s="71"/>
      <c r="J115" s="184"/>
      <c r="K115" s="74" t="s">
        <v>62</v>
      </c>
    </row>
  </sheetData>
  <sheetProtection password="F66E" sheet="1"/>
  <mergeCells count="4">
    <mergeCell ref="A94:B9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66" max="10" man="1"/>
    <brk id="8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showGridLines="0" zoomScale="90" zoomScaleNormal="90" workbookViewId="0" topLeftCell="A1">
      <selection activeCell="D15" sqref="D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2" customWidth="1"/>
    <col min="4" max="4" width="11.140625" style="52" customWidth="1"/>
    <col min="5" max="5" width="9.140625" style="52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2" bestFit="1" customWidth="1"/>
    <col min="13" max="13" width="12.8515625" style="0" customWidth="1"/>
  </cols>
  <sheetData>
    <row r="1" spans="1:24" ht="47.25">
      <c r="A1" s="123"/>
      <c r="B1" s="124"/>
      <c r="C1" s="431" t="str">
        <f>+BULK!C1</f>
        <v>Williams Brazil</v>
      </c>
      <c r="D1" s="431"/>
      <c r="E1" s="431"/>
      <c r="F1" s="431"/>
      <c r="G1" s="431"/>
      <c r="H1" s="431"/>
      <c r="I1" s="431"/>
      <c r="J1" s="431"/>
      <c r="K1" s="431"/>
      <c r="L1" s="432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8">
      <c r="A2" s="125"/>
      <c r="B2" s="116"/>
      <c r="C2" s="433" t="s">
        <v>27</v>
      </c>
      <c r="D2" s="433"/>
      <c r="E2" s="433"/>
      <c r="F2" s="433"/>
      <c r="G2" s="433"/>
      <c r="H2" s="433"/>
      <c r="I2" s="433"/>
      <c r="J2" s="433"/>
      <c r="K2" s="433"/>
      <c r="L2" s="434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8">
      <c r="A3" s="125"/>
      <c r="B3" s="116"/>
      <c r="C3" s="435" t="s">
        <v>136</v>
      </c>
      <c r="D3" s="435"/>
      <c r="E3" s="435"/>
      <c r="F3" s="435"/>
      <c r="G3" s="435"/>
      <c r="H3" s="435"/>
      <c r="I3" s="435"/>
      <c r="J3" s="435"/>
      <c r="K3" s="435"/>
      <c r="L3" s="436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">
      <c r="A4" s="126"/>
      <c r="B4" s="116"/>
      <c r="C4" s="437" t="s">
        <v>84</v>
      </c>
      <c r="D4" s="437"/>
      <c r="E4" s="437"/>
      <c r="F4" s="437"/>
      <c r="G4" s="437"/>
      <c r="H4" s="437"/>
      <c r="I4" s="437"/>
      <c r="J4" s="437"/>
      <c r="K4" s="437"/>
      <c r="L4" s="43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5">
      <c r="A5" s="126"/>
      <c r="B5" s="116"/>
      <c r="C5" s="128"/>
      <c r="D5" s="128"/>
      <c r="E5" s="128"/>
      <c r="F5" s="116"/>
      <c r="G5" s="127"/>
      <c r="H5" s="128"/>
      <c r="I5" s="129"/>
      <c r="J5" s="119"/>
      <c r="K5" s="128"/>
      <c r="L5" s="12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5">
      <c r="A6" s="126"/>
      <c r="B6" s="116"/>
      <c r="C6" s="128" t="s">
        <v>14</v>
      </c>
      <c r="D6" s="128"/>
      <c r="E6" s="128"/>
      <c r="F6" s="116"/>
      <c r="G6" s="127"/>
      <c r="H6" s="128"/>
      <c r="I6" s="129"/>
      <c r="J6" s="119"/>
      <c r="K6" s="128"/>
      <c r="L6" s="121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>
      <c r="A7" s="150" t="s">
        <v>28</v>
      </c>
      <c r="B7" s="151"/>
      <c r="C7" s="152" t="s">
        <v>29</v>
      </c>
      <c r="D7" s="152" t="s">
        <v>30</v>
      </c>
      <c r="E7" s="152" t="s">
        <v>31</v>
      </c>
      <c r="F7" s="152" t="s">
        <v>4</v>
      </c>
      <c r="G7" s="152" t="s">
        <v>5</v>
      </c>
      <c r="H7" s="152" t="s">
        <v>6</v>
      </c>
      <c r="I7" s="152" t="s">
        <v>7</v>
      </c>
      <c r="J7" s="152" t="s">
        <v>54</v>
      </c>
      <c r="K7" s="173" t="s">
        <v>32</v>
      </c>
      <c r="L7" s="174" t="s">
        <v>8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 customHeight="1">
      <c r="A8" s="126"/>
      <c r="B8" s="116"/>
      <c r="C8" s="128"/>
      <c r="D8" s="128"/>
      <c r="E8" s="128"/>
      <c r="F8" s="116"/>
      <c r="G8" s="116"/>
      <c r="H8" s="116"/>
      <c r="I8" s="116"/>
      <c r="J8" s="116"/>
      <c r="K8" s="116"/>
      <c r="L8" s="12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5" customHeight="1">
      <c r="A9" s="80"/>
      <c r="B9" s="159" t="s">
        <v>45</v>
      </c>
      <c r="C9" s="240"/>
      <c r="D9" s="77"/>
      <c r="E9" s="77"/>
      <c r="F9" s="214"/>
      <c r="G9" s="214"/>
      <c r="H9" s="77"/>
      <c r="I9" s="77"/>
      <c r="J9" s="214"/>
      <c r="K9" s="148"/>
      <c r="L9" s="17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55" customFormat="1" ht="16.5" customHeight="1">
      <c r="A10" s="160"/>
      <c r="B10" s="154"/>
      <c r="C10" s="388" t="s">
        <v>60</v>
      </c>
      <c r="D10" s="380"/>
      <c r="E10" s="380"/>
      <c r="F10" s="248"/>
      <c r="G10" s="157"/>
      <c r="H10" s="158"/>
      <c r="I10" s="155"/>
      <c r="J10" s="248"/>
      <c r="K10" s="176"/>
      <c r="L10" s="20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6" customFormat="1" ht="15" customHeight="1">
      <c r="A11" s="122" t="s">
        <v>64</v>
      </c>
      <c r="B11" s="97"/>
      <c r="C11" s="132"/>
      <c r="D11" s="132"/>
      <c r="E11" s="132"/>
      <c r="F11" s="86"/>
      <c r="G11" s="115"/>
      <c r="H11" s="51"/>
      <c r="I11" s="51"/>
      <c r="K11" s="270"/>
      <c r="L11" s="181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</row>
    <row r="12" spans="1:24" s="26" customFormat="1" ht="15" customHeight="1">
      <c r="A12" s="160"/>
      <c r="B12" s="161"/>
      <c r="C12" s="388" t="s">
        <v>33</v>
      </c>
      <c r="D12" s="380"/>
      <c r="E12" s="380"/>
      <c r="F12" s="248"/>
      <c r="G12" s="157"/>
      <c r="H12" s="158"/>
      <c r="I12" s="155"/>
      <c r="J12" s="248"/>
      <c r="K12" s="248"/>
      <c r="L12" s="251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16" customFormat="1" ht="15" customHeight="1">
      <c r="A13" s="122" t="s">
        <v>64</v>
      </c>
      <c r="B13" s="97"/>
      <c r="C13" s="132"/>
      <c r="D13" s="132"/>
      <c r="E13" s="132"/>
      <c r="F13" s="86"/>
      <c r="G13" s="115"/>
      <c r="H13" s="51"/>
      <c r="I13" s="51"/>
      <c r="K13" s="271"/>
      <c r="L13" s="18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</row>
    <row r="14" spans="1:24" s="55" customFormat="1" ht="15" customHeight="1">
      <c r="A14" s="80"/>
      <c r="B14" s="214"/>
      <c r="C14" s="389"/>
      <c r="D14" s="381"/>
      <c r="E14" s="381"/>
      <c r="F14" s="254"/>
      <c r="G14" s="254"/>
      <c r="H14" s="51"/>
      <c r="I14" s="51"/>
      <c r="J14" s="51"/>
      <c r="K14" s="108"/>
      <c r="L14" s="10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55" customFormat="1" ht="15" customHeight="1">
      <c r="A15" s="80"/>
      <c r="B15" s="159" t="s">
        <v>55</v>
      </c>
      <c r="C15" s="240"/>
      <c r="D15" s="77"/>
      <c r="E15" s="77"/>
      <c r="F15" s="214"/>
      <c r="G15" s="214"/>
      <c r="H15" s="77"/>
      <c r="I15" s="77"/>
      <c r="J15" s="214"/>
      <c r="K15" s="148"/>
      <c r="L15" s="17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6" customFormat="1" ht="15" customHeight="1">
      <c r="A16" s="160"/>
      <c r="B16" s="154"/>
      <c r="C16" s="388" t="s">
        <v>50</v>
      </c>
      <c r="D16" s="380"/>
      <c r="E16" s="380"/>
      <c r="F16" s="248"/>
      <c r="G16" s="157"/>
      <c r="H16" s="158"/>
      <c r="I16" s="155"/>
      <c r="J16" s="248"/>
      <c r="K16" s="176"/>
      <c r="L16" s="17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16" customFormat="1" ht="15" customHeight="1">
      <c r="A17" s="80" t="s">
        <v>96</v>
      </c>
      <c r="B17" s="263"/>
      <c r="C17" s="381">
        <v>43524</v>
      </c>
      <c r="D17" s="381">
        <v>43524</v>
      </c>
      <c r="E17" s="381">
        <v>43539</v>
      </c>
      <c r="F17" s="254">
        <v>24550000</v>
      </c>
      <c r="G17" s="254"/>
      <c r="H17" s="51" t="s">
        <v>81</v>
      </c>
      <c r="I17" s="51" t="s">
        <v>11</v>
      </c>
      <c r="J17" s="413"/>
      <c r="K17" s="413"/>
      <c r="L17" s="99" t="s">
        <v>80</v>
      </c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</row>
    <row r="18" spans="1:13" s="218" customFormat="1" ht="15.75" customHeight="1">
      <c r="A18" s="80"/>
      <c r="B18" s="263"/>
      <c r="C18" s="383"/>
      <c r="D18" s="383"/>
      <c r="E18" s="383"/>
      <c r="F18" s="254"/>
      <c r="G18" s="254"/>
      <c r="H18" s="51"/>
      <c r="I18" s="51"/>
      <c r="J18" s="217"/>
      <c r="K18" s="217"/>
      <c r="L18" s="99"/>
      <c r="M18" s="257"/>
    </row>
    <row r="19" spans="1:24" s="55" customFormat="1" ht="15" customHeight="1">
      <c r="A19" s="80"/>
      <c r="B19" s="159" t="s">
        <v>46</v>
      </c>
      <c r="C19" s="240"/>
      <c r="D19" s="77"/>
      <c r="E19" s="77"/>
      <c r="F19" s="214"/>
      <c r="G19" s="214"/>
      <c r="H19" s="77"/>
      <c r="I19" s="77"/>
      <c r="J19" s="214"/>
      <c r="K19" s="148"/>
      <c r="L19" s="17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55" customFormat="1" ht="15" customHeight="1">
      <c r="A20" s="160"/>
      <c r="B20" s="154"/>
      <c r="C20" s="388" t="s">
        <v>60</v>
      </c>
      <c r="D20" s="380"/>
      <c r="E20" s="380"/>
      <c r="F20" s="248"/>
      <c r="G20" s="157"/>
      <c r="H20" s="158"/>
      <c r="I20" s="155"/>
      <c r="J20" s="248"/>
      <c r="K20" s="176"/>
      <c r="L20" s="175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6" customFormat="1" ht="15" customHeight="1">
      <c r="A21" s="80" t="s">
        <v>102</v>
      </c>
      <c r="B21" s="263"/>
      <c r="C21" s="381">
        <v>43506</v>
      </c>
      <c r="D21" s="381">
        <v>43507</v>
      </c>
      <c r="E21" s="381">
        <v>43537</v>
      </c>
      <c r="F21" s="254"/>
      <c r="G21" s="254">
        <v>19912000</v>
      </c>
      <c r="H21" s="51" t="s">
        <v>9</v>
      </c>
      <c r="I21" s="51" t="s">
        <v>103</v>
      </c>
      <c r="J21" s="413"/>
      <c r="K21" s="413"/>
      <c r="L21" s="99" t="s">
        <v>104</v>
      </c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</row>
    <row r="22" spans="1:24" s="16" customFormat="1" ht="15" customHeight="1">
      <c r="A22" s="80"/>
      <c r="B22" s="263"/>
      <c r="C22" s="381"/>
      <c r="D22" s="381"/>
      <c r="E22" s="381"/>
      <c r="F22" s="254"/>
      <c r="G22" s="254"/>
      <c r="H22" s="51"/>
      <c r="I22" s="51"/>
      <c r="J22" s="29"/>
      <c r="K22" s="214"/>
      <c r="L22" s="99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</row>
    <row r="23" spans="1:24" s="16" customFormat="1" ht="15.75" customHeight="1">
      <c r="A23" s="160"/>
      <c r="B23" s="161"/>
      <c r="C23" s="388" t="s">
        <v>33</v>
      </c>
      <c r="D23" s="380"/>
      <c r="E23" s="380"/>
      <c r="F23" s="248"/>
      <c r="G23" s="157"/>
      <c r="H23" s="158"/>
      <c r="I23" s="155"/>
      <c r="J23" s="248"/>
      <c r="K23" s="248"/>
      <c r="L23" s="25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16" customFormat="1" ht="15" customHeight="1">
      <c r="A24" s="122" t="s">
        <v>64</v>
      </c>
      <c r="B24" s="97"/>
      <c r="C24" s="132"/>
      <c r="D24" s="132"/>
      <c r="E24" s="132"/>
      <c r="F24" s="86"/>
      <c r="G24" s="115"/>
      <c r="H24" s="51"/>
      <c r="I24" s="51"/>
      <c r="K24" s="270"/>
      <c r="L24" s="18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80"/>
      <c r="B25" s="97"/>
      <c r="C25" s="132"/>
      <c r="D25" s="132"/>
      <c r="E25" s="132"/>
      <c r="F25" s="86"/>
      <c r="G25" s="115"/>
      <c r="H25" s="51"/>
      <c r="I25" s="51"/>
      <c r="K25" s="270"/>
      <c r="L25" s="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" customHeight="1">
      <c r="A26" s="80"/>
      <c r="B26" s="270"/>
      <c r="C26" s="390"/>
      <c r="D26" s="275"/>
      <c r="E26" s="51"/>
      <c r="F26" s="270"/>
      <c r="G26" s="285"/>
      <c r="H26" s="84"/>
      <c r="I26" s="84"/>
      <c r="J26" s="270"/>
      <c r="K26" s="270"/>
      <c r="L26" s="94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55" customFormat="1" ht="15" customHeight="1">
      <c r="A27" s="80"/>
      <c r="B27" s="159" t="s">
        <v>48</v>
      </c>
      <c r="C27" s="240"/>
      <c r="D27" s="77"/>
      <c r="E27" s="77"/>
      <c r="F27" s="214"/>
      <c r="G27" s="214"/>
      <c r="H27" s="77"/>
      <c r="I27" s="77"/>
      <c r="J27" s="214"/>
      <c r="K27" s="148"/>
      <c r="L27" s="17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55" customFormat="1" ht="15" customHeight="1">
      <c r="A28" s="160"/>
      <c r="B28" s="154"/>
      <c r="C28" s="388" t="s">
        <v>50</v>
      </c>
      <c r="D28" s="380"/>
      <c r="E28" s="380"/>
      <c r="F28" s="248"/>
      <c r="G28" s="157"/>
      <c r="H28" s="158"/>
      <c r="I28" s="155"/>
      <c r="J28" s="248"/>
      <c r="K28" s="176"/>
      <c r="L28" s="17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12" s="29" customFormat="1" ht="15" customHeight="1">
      <c r="A29" s="122" t="s">
        <v>64</v>
      </c>
      <c r="B29" s="113"/>
      <c r="C29" s="30"/>
      <c r="D29" s="30"/>
      <c r="E29" s="391"/>
      <c r="F29" s="113"/>
      <c r="G29" s="113"/>
      <c r="H29" s="113"/>
      <c r="I29" s="113"/>
      <c r="J29" s="113"/>
      <c r="K29" s="113"/>
      <c r="L29" s="121"/>
    </row>
    <row r="30" spans="1:24" ht="15" customHeight="1">
      <c r="A30" s="80"/>
      <c r="B30" s="214"/>
      <c r="C30" s="77"/>
      <c r="D30" s="77"/>
      <c r="E30" s="392"/>
      <c r="F30" s="214"/>
      <c r="G30" s="214"/>
      <c r="H30" s="214"/>
      <c r="I30" s="214"/>
      <c r="J30" s="214"/>
      <c r="K30" s="214"/>
      <c r="L30" s="11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7" customFormat="1" ht="15" customHeight="1">
      <c r="A31" s="80"/>
      <c r="B31" s="159" t="s">
        <v>12</v>
      </c>
      <c r="C31" s="240"/>
      <c r="D31" s="77"/>
      <c r="E31" s="77"/>
      <c r="F31" s="214"/>
      <c r="G31" s="214"/>
      <c r="H31" s="77"/>
      <c r="I31" s="77"/>
      <c r="J31" s="214"/>
      <c r="K31" s="148"/>
      <c r="L31" s="17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7" customFormat="1" ht="15" customHeight="1">
      <c r="A32" s="160"/>
      <c r="B32" s="154"/>
      <c r="C32" s="388" t="s">
        <v>34</v>
      </c>
      <c r="D32" s="380"/>
      <c r="E32" s="380"/>
      <c r="F32" s="248"/>
      <c r="G32" s="157"/>
      <c r="H32" s="158"/>
      <c r="I32" s="155"/>
      <c r="J32" s="248"/>
      <c r="K32" s="176"/>
      <c r="L32" s="175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13" s="29" customFormat="1" ht="15.75" customHeight="1">
      <c r="A33" s="80" t="s">
        <v>90</v>
      </c>
      <c r="B33" s="263"/>
      <c r="C33" s="383">
        <v>43517</v>
      </c>
      <c r="D33" s="383">
        <v>43518</v>
      </c>
      <c r="E33" s="383">
        <v>43519</v>
      </c>
      <c r="F33" s="254"/>
      <c r="G33" s="254">
        <v>25973000</v>
      </c>
      <c r="H33" s="51" t="s">
        <v>9</v>
      </c>
      <c r="I33" s="51" t="s">
        <v>91</v>
      </c>
      <c r="K33" s="214"/>
      <c r="L33" s="99" t="s">
        <v>66</v>
      </c>
      <c r="M33" s="309"/>
    </row>
    <row r="34" spans="1:13" s="29" customFormat="1" ht="15.75" customHeight="1">
      <c r="A34" s="80" t="s">
        <v>105</v>
      </c>
      <c r="B34" s="263"/>
      <c r="C34" s="383">
        <v>43531</v>
      </c>
      <c r="D34" s="383">
        <v>43532</v>
      </c>
      <c r="E34" s="383">
        <v>43534</v>
      </c>
      <c r="F34" s="254"/>
      <c r="G34" s="254">
        <v>37600000</v>
      </c>
      <c r="H34" s="51" t="s">
        <v>9</v>
      </c>
      <c r="I34" s="51" t="s">
        <v>95</v>
      </c>
      <c r="K34" s="214"/>
      <c r="L34" s="99" t="s">
        <v>106</v>
      </c>
      <c r="M34" s="309"/>
    </row>
    <row r="35" spans="1:13" s="413" customFormat="1" ht="15.75" customHeight="1">
      <c r="A35" s="80" t="s">
        <v>107</v>
      </c>
      <c r="B35" s="263"/>
      <c r="C35" s="383">
        <v>43533</v>
      </c>
      <c r="D35" s="383">
        <v>43535</v>
      </c>
      <c r="E35" s="383">
        <v>43537</v>
      </c>
      <c r="F35" s="254"/>
      <c r="G35" s="254">
        <v>35000000</v>
      </c>
      <c r="H35" s="51" t="s">
        <v>9</v>
      </c>
      <c r="I35" s="51" t="s">
        <v>125</v>
      </c>
      <c r="L35" s="99" t="s">
        <v>112</v>
      </c>
      <c r="M35" s="309"/>
    </row>
    <row r="36" spans="1:24" s="54" customFormat="1" ht="12.75" customHeight="1">
      <c r="A36" s="160"/>
      <c r="B36" s="161"/>
      <c r="C36" s="388" t="s">
        <v>43</v>
      </c>
      <c r="D36" s="380"/>
      <c r="E36" s="380"/>
      <c r="F36" s="248"/>
      <c r="G36" s="157"/>
      <c r="H36" s="158"/>
      <c r="I36" s="155"/>
      <c r="J36" s="248"/>
      <c r="K36" s="248"/>
      <c r="L36" s="251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</row>
    <row r="37" spans="1:13" s="29" customFormat="1" ht="15.75" customHeight="1">
      <c r="A37" s="80" t="s">
        <v>90</v>
      </c>
      <c r="B37" s="263"/>
      <c r="C37" s="383">
        <v>43517</v>
      </c>
      <c r="D37" s="383">
        <v>43523</v>
      </c>
      <c r="E37" s="383">
        <v>43526</v>
      </c>
      <c r="F37" s="254"/>
      <c r="G37" s="254">
        <v>20000000</v>
      </c>
      <c r="H37" s="51" t="s">
        <v>9</v>
      </c>
      <c r="I37" s="51" t="s">
        <v>91</v>
      </c>
      <c r="K37" s="214"/>
      <c r="L37" s="99" t="s">
        <v>66</v>
      </c>
      <c r="M37" s="309"/>
    </row>
    <row r="38" spans="1:13" s="29" customFormat="1" ht="15.75" customHeight="1">
      <c r="A38" s="80" t="s">
        <v>92</v>
      </c>
      <c r="B38" s="263"/>
      <c r="C38" s="383">
        <v>43519</v>
      </c>
      <c r="D38" s="383">
        <v>43524</v>
      </c>
      <c r="E38" s="383">
        <v>43527</v>
      </c>
      <c r="F38" s="254"/>
      <c r="G38" s="254">
        <v>46900000</v>
      </c>
      <c r="H38" s="51" t="s">
        <v>9</v>
      </c>
      <c r="I38" s="51" t="s">
        <v>95</v>
      </c>
      <c r="K38" s="214"/>
      <c r="L38" s="99" t="s">
        <v>15</v>
      </c>
      <c r="M38" s="309"/>
    </row>
    <row r="39" spans="1:13" s="29" customFormat="1" ht="15.75" customHeight="1">
      <c r="A39" s="80" t="s">
        <v>93</v>
      </c>
      <c r="B39" s="263"/>
      <c r="C39" s="383">
        <v>43520</v>
      </c>
      <c r="D39" s="383">
        <v>43527</v>
      </c>
      <c r="E39" s="383">
        <v>43529</v>
      </c>
      <c r="F39" s="254"/>
      <c r="G39" s="254">
        <v>51600000</v>
      </c>
      <c r="H39" s="51" t="s">
        <v>9</v>
      </c>
      <c r="I39" s="51" t="s">
        <v>11</v>
      </c>
      <c r="K39" s="214"/>
      <c r="L39" s="99" t="s">
        <v>87</v>
      </c>
      <c r="M39" s="309"/>
    </row>
    <row r="40" spans="1:13" s="29" customFormat="1" ht="15.75" customHeight="1">
      <c r="A40" s="80" t="s">
        <v>94</v>
      </c>
      <c r="B40" s="263"/>
      <c r="C40" s="383">
        <v>43523</v>
      </c>
      <c r="D40" s="383">
        <v>43529</v>
      </c>
      <c r="E40" s="383">
        <v>43532</v>
      </c>
      <c r="F40" s="254"/>
      <c r="G40" s="254">
        <v>66000000</v>
      </c>
      <c r="H40" s="51" t="s">
        <v>9</v>
      </c>
      <c r="I40" s="51" t="s">
        <v>113</v>
      </c>
      <c r="K40" s="214"/>
      <c r="L40" s="99" t="s">
        <v>89</v>
      </c>
      <c r="M40" s="309"/>
    </row>
    <row r="41" spans="1:13" s="29" customFormat="1" ht="15.75" customHeight="1">
      <c r="A41" s="80" t="s">
        <v>97</v>
      </c>
      <c r="B41" s="263"/>
      <c r="C41" s="383">
        <v>43524</v>
      </c>
      <c r="D41" s="383">
        <v>43533</v>
      </c>
      <c r="E41" s="383">
        <v>43536</v>
      </c>
      <c r="F41" s="254"/>
      <c r="G41" s="254">
        <v>54600000</v>
      </c>
      <c r="H41" s="51" t="s">
        <v>9</v>
      </c>
      <c r="I41" s="51" t="s">
        <v>83</v>
      </c>
      <c r="K41" s="214"/>
      <c r="L41" s="99" t="s">
        <v>89</v>
      </c>
      <c r="M41" s="309"/>
    </row>
    <row r="42" spans="1:13" s="413" customFormat="1" ht="15.75" customHeight="1">
      <c r="A42" s="80" t="s">
        <v>99</v>
      </c>
      <c r="B42" s="263"/>
      <c r="C42" s="383">
        <v>43532</v>
      </c>
      <c r="D42" s="383">
        <v>43536</v>
      </c>
      <c r="E42" s="383">
        <v>43538</v>
      </c>
      <c r="F42" s="254"/>
      <c r="G42" s="254">
        <v>47240000</v>
      </c>
      <c r="H42" s="51" t="s">
        <v>9</v>
      </c>
      <c r="I42" s="51" t="s">
        <v>85</v>
      </c>
      <c r="L42" s="99" t="s">
        <v>74</v>
      </c>
      <c r="M42" s="309"/>
    </row>
    <row r="43" spans="1:13" s="413" customFormat="1" ht="15.75" customHeight="1">
      <c r="A43" s="80" t="s">
        <v>98</v>
      </c>
      <c r="B43" s="263"/>
      <c r="C43" s="383">
        <v>43532</v>
      </c>
      <c r="D43" s="383">
        <v>43538</v>
      </c>
      <c r="E43" s="383">
        <v>43542</v>
      </c>
      <c r="F43" s="254"/>
      <c r="G43" s="254">
        <v>47250000</v>
      </c>
      <c r="H43" s="51" t="s">
        <v>9</v>
      </c>
      <c r="I43" s="51" t="s">
        <v>11</v>
      </c>
      <c r="L43" s="99" t="s">
        <v>74</v>
      </c>
      <c r="M43" s="309"/>
    </row>
    <row r="44" spans="1:13" s="413" customFormat="1" ht="15.75" customHeight="1">
      <c r="A44" s="80" t="s">
        <v>114</v>
      </c>
      <c r="B44" s="263"/>
      <c r="C44" s="383">
        <v>43534</v>
      </c>
      <c r="D44" s="383">
        <v>43542</v>
      </c>
      <c r="E44" s="383">
        <v>43543</v>
      </c>
      <c r="F44" s="254"/>
      <c r="G44" s="254">
        <v>31000000</v>
      </c>
      <c r="H44" s="51" t="s">
        <v>9</v>
      </c>
      <c r="I44" s="51" t="s">
        <v>130</v>
      </c>
      <c r="L44" s="99" t="s">
        <v>15</v>
      </c>
      <c r="M44" s="309"/>
    </row>
    <row r="45" spans="1:24" s="54" customFormat="1" ht="12.75" customHeight="1">
      <c r="A45" s="160"/>
      <c r="B45" s="161"/>
      <c r="C45" s="388" t="s">
        <v>39</v>
      </c>
      <c r="D45" s="380"/>
      <c r="E45" s="380"/>
      <c r="F45" s="248"/>
      <c r="G45" s="157"/>
      <c r="H45" s="158"/>
      <c r="I45" s="155"/>
      <c r="J45" s="248"/>
      <c r="K45" s="248"/>
      <c r="L45" s="251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</row>
    <row r="46" spans="1:24" s="54" customFormat="1" ht="12.75" customHeight="1">
      <c r="A46" s="187" t="s">
        <v>64</v>
      </c>
      <c r="B46" s="120"/>
      <c r="C46" s="111"/>
      <c r="D46" s="111"/>
      <c r="E46" s="393"/>
      <c r="F46" s="120"/>
      <c r="G46" s="119"/>
      <c r="H46" s="111"/>
      <c r="I46" s="111"/>
      <c r="J46" s="214"/>
      <c r="K46" s="120"/>
      <c r="L46" s="210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</row>
    <row r="47" spans="1:24" s="55" customFormat="1" ht="15" customHeight="1">
      <c r="A47" s="160"/>
      <c r="B47" s="161"/>
      <c r="C47" s="388" t="s">
        <v>65</v>
      </c>
      <c r="D47" s="380"/>
      <c r="E47" s="380"/>
      <c r="F47" s="248"/>
      <c r="G47" s="157"/>
      <c r="H47" s="158"/>
      <c r="I47" s="155"/>
      <c r="J47" s="248"/>
      <c r="K47" s="248"/>
      <c r="L47" s="251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54" customFormat="1" ht="12.75" customHeight="1">
      <c r="A48" s="187" t="s">
        <v>64</v>
      </c>
      <c r="B48" s="120"/>
      <c r="C48" s="111"/>
      <c r="D48" s="111"/>
      <c r="E48" s="393"/>
      <c r="F48" s="120"/>
      <c r="G48" s="119"/>
      <c r="H48" s="111"/>
      <c r="I48" s="111"/>
      <c r="J48" s="214"/>
      <c r="K48" s="120"/>
      <c r="L48" s="210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55" customFormat="1" ht="14.25" customHeight="1">
      <c r="A49" s="160"/>
      <c r="B49" s="161"/>
      <c r="C49" s="388" t="s">
        <v>17</v>
      </c>
      <c r="D49" s="380"/>
      <c r="E49" s="380"/>
      <c r="F49" s="248"/>
      <c r="G49" s="157"/>
      <c r="H49" s="158"/>
      <c r="I49" s="155"/>
      <c r="J49" s="248"/>
      <c r="K49" s="248"/>
      <c r="L49" s="251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55" customFormat="1" ht="15" customHeight="1">
      <c r="A50" s="187" t="s">
        <v>64</v>
      </c>
      <c r="B50" s="120"/>
      <c r="C50" s="111"/>
      <c r="D50" s="111"/>
      <c r="E50" s="393"/>
      <c r="F50" s="120"/>
      <c r="G50" s="119"/>
      <c r="H50" s="111"/>
      <c r="I50" s="111"/>
      <c r="J50" s="214"/>
      <c r="K50" s="120"/>
      <c r="L50" s="210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55" customFormat="1" ht="15" customHeight="1">
      <c r="A51" s="160"/>
      <c r="B51" s="161"/>
      <c r="C51" s="388" t="s">
        <v>72</v>
      </c>
      <c r="D51" s="380"/>
      <c r="E51" s="380"/>
      <c r="F51" s="248"/>
      <c r="G51" s="157"/>
      <c r="H51" s="158"/>
      <c r="I51" s="155"/>
      <c r="J51" s="248"/>
      <c r="K51" s="248"/>
      <c r="L51" s="251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13" s="29" customFormat="1" ht="15.75" customHeight="1">
      <c r="A52" s="80" t="s">
        <v>105</v>
      </c>
      <c r="B52" s="263"/>
      <c r="C52" s="383">
        <v>43531</v>
      </c>
      <c r="D52" s="383">
        <v>43535</v>
      </c>
      <c r="E52" s="383">
        <v>43536</v>
      </c>
      <c r="F52" s="254"/>
      <c r="G52" s="254">
        <v>15000000</v>
      </c>
      <c r="H52" s="51" t="s">
        <v>9</v>
      </c>
      <c r="I52" s="51" t="s">
        <v>95</v>
      </c>
      <c r="K52" s="214"/>
      <c r="L52" s="99" t="s">
        <v>106</v>
      </c>
      <c r="M52" s="309"/>
    </row>
    <row r="53" spans="1:24" s="55" customFormat="1" ht="15">
      <c r="A53" s="160"/>
      <c r="B53" s="161"/>
      <c r="C53" s="388" t="s">
        <v>19</v>
      </c>
      <c r="D53" s="380"/>
      <c r="E53" s="380"/>
      <c r="F53" s="248"/>
      <c r="G53" s="157"/>
      <c r="H53" s="158"/>
      <c r="I53" s="155"/>
      <c r="J53" s="248"/>
      <c r="K53" s="248"/>
      <c r="L53" s="251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55" customFormat="1" ht="15" customHeight="1">
      <c r="A54" s="122" t="s">
        <v>64</v>
      </c>
      <c r="B54" s="362"/>
      <c r="C54" s="394"/>
      <c r="D54" s="394"/>
      <c r="E54" s="395"/>
      <c r="F54" s="145"/>
      <c r="G54" s="145"/>
      <c r="H54" s="145"/>
      <c r="I54" s="145"/>
      <c r="J54" s="145"/>
      <c r="K54" s="145"/>
      <c r="L54" s="146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55" customFormat="1" ht="15" customHeight="1">
      <c r="A55" s="122"/>
      <c r="B55" s="362"/>
      <c r="C55" s="394"/>
      <c r="D55" s="394"/>
      <c r="E55" s="395"/>
      <c r="F55" s="145"/>
      <c r="G55" s="145"/>
      <c r="H55" s="145"/>
      <c r="I55" s="145"/>
      <c r="J55" s="145"/>
      <c r="K55" s="145"/>
      <c r="L55" s="146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55" customFormat="1" ht="15" customHeight="1">
      <c r="A56" s="80"/>
      <c r="B56" s="159" t="s">
        <v>41</v>
      </c>
      <c r="C56" s="240"/>
      <c r="D56" s="77"/>
      <c r="E56" s="77"/>
      <c r="F56" s="214"/>
      <c r="G56" s="214"/>
      <c r="H56" s="77"/>
      <c r="I56" s="77"/>
      <c r="J56" s="214"/>
      <c r="K56" s="148"/>
      <c r="L56" s="17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55" customFormat="1" ht="15" customHeight="1">
      <c r="A57" s="160"/>
      <c r="B57" s="154"/>
      <c r="C57" s="388" t="s">
        <v>20</v>
      </c>
      <c r="D57" s="380"/>
      <c r="E57" s="380"/>
      <c r="F57" s="248"/>
      <c r="G57" s="157"/>
      <c r="H57" s="158"/>
      <c r="I57" s="155"/>
      <c r="J57" s="248"/>
      <c r="K57" s="176"/>
      <c r="L57" s="20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55" customFormat="1" ht="15" customHeight="1">
      <c r="A58" s="122" t="s">
        <v>64</v>
      </c>
      <c r="B58" s="214"/>
      <c r="C58" s="396"/>
      <c r="D58" s="14"/>
      <c r="E58" s="14"/>
      <c r="F58" s="214"/>
      <c r="G58" s="86"/>
      <c r="H58" s="14"/>
      <c r="I58" s="88"/>
      <c r="J58" s="275"/>
      <c r="K58" s="214"/>
      <c r="L58" s="17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55" customFormat="1" ht="15" customHeight="1">
      <c r="A59" s="160"/>
      <c r="B59" s="161"/>
      <c r="C59" s="388" t="s">
        <v>21</v>
      </c>
      <c r="D59" s="380"/>
      <c r="E59" s="380"/>
      <c r="F59" s="248"/>
      <c r="G59" s="157"/>
      <c r="H59" s="158"/>
      <c r="I59" s="155"/>
      <c r="J59" s="248"/>
      <c r="K59" s="248"/>
      <c r="L59" s="251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13" s="29" customFormat="1" ht="15.75" customHeight="1">
      <c r="A60" s="80"/>
      <c r="B60" s="263"/>
      <c r="C60" s="383"/>
      <c r="D60" s="383"/>
      <c r="E60" s="383"/>
      <c r="F60" s="254"/>
      <c r="G60" s="254"/>
      <c r="H60" s="51"/>
      <c r="I60" s="51"/>
      <c r="K60" s="214"/>
      <c r="L60" s="99"/>
      <c r="M60" s="309"/>
    </row>
    <row r="61" spans="1:24" s="55" customFormat="1" ht="15">
      <c r="A61" s="160"/>
      <c r="B61" s="161"/>
      <c r="C61" s="388" t="s">
        <v>58</v>
      </c>
      <c r="D61" s="380"/>
      <c r="E61" s="380"/>
      <c r="F61" s="248"/>
      <c r="G61" s="157"/>
      <c r="H61" s="158"/>
      <c r="I61" s="155"/>
      <c r="J61" s="248"/>
      <c r="K61" s="248"/>
      <c r="L61" s="25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15" customHeight="1">
      <c r="A62" s="122" t="s">
        <v>64</v>
      </c>
      <c r="B62" s="214"/>
      <c r="C62" s="396"/>
      <c r="D62" s="14"/>
      <c r="E62" s="14"/>
      <c r="F62" s="214"/>
      <c r="G62" s="86"/>
      <c r="H62" s="14"/>
      <c r="I62" s="88"/>
      <c r="J62" s="275"/>
      <c r="K62" s="214"/>
      <c r="L62" s="17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55" customFormat="1" ht="15" customHeight="1">
      <c r="A63" s="160"/>
      <c r="B63" s="161"/>
      <c r="C63" s="388" t="s">
        <v>22</v>
      </c>
      <c r="D63" s="380"/>
      <c r="E63" s="380"/>
      <c r="F63" s="248"/>
      <c r="G63" s="157"/>
      <c r="H63" s="158"/>
      <c r="I63" s="155"/>
      <c r="J63" s="248"/>
      <c r="K63" s="248"/>
      <c r="L63" s="251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3" s="29" customFormat="1" ht="15.75" customHeight="1">
      <c r="A64" s="80"/>
      <c r="B64" s="263"/>
      <c r="C64" s="383"/>
      <c r="D64" s="383"/>
      <c r="E64" s="383"/>
      <c r="F64" s="254"/>
      <c r="G64" s="254"/>
      <c r="H64" s="51"/>
      <c r="I64" s="51"/>
      <c r="K64" s="214"/>
      <c r="L64" s="99"/>
      <c r="M64" s="309"/>
    </row>
    <row r="65" spans="1:24" ht="15" customHeight="1">
      <c r="A65" s="160"/>
      <c r="B65" s="161"/>
      <c r="C65" s="388" t="s">
        <v>51</v>
      </c>
      <c r="D65" s="380"/>
      <c r="E65" s="380"/>
      <c r="F65" s="248"/>
      <c r="G65" s="157"/>
      <c r="H65" s="158"/>
      <c r="I65" s="155"/>
      <c r="J65" s="248"/>
      <c r="K65" s="207"/>
      <c r="L65" s="18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5" customHeight="1">
      <c r="A66" s="122" t="s">
        <v>64</v>
      </c>
      <c r="B66" s="214"/>
      <c r="C66" s="389"/>
      <c r="D66" s="381"/>
      <c r="E66" s="381"/>
      <c r="F66" s="86"/>
      <c r="G66" s="86"/>
      <c r="H66" s="14"/>
      <c r="I66" s="88"/>
      <c r="J66" s="113"/>
      <c r="K66" s="208"/>
      <c r="L66" s="190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15" customHeight="1">
      <c r="A67" s="160"/>
      <c r="B67" s="161"/>
      <c r="C67" s="388" t="s">
        <v>35</v>
      </c>
      <c r="D67" s="380"/>
      <c r="E67" s="380"/>
      <c r="F67" s="248"/>
      <c r="G67" s="157"/>
      <c r="H67" s="158"/>
      <c r="I67" s="155"/>
      <c r="J67" s="248"/>
      <c r="K67" s="248"/>
      <c r="L67" s="18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13" s="55" customFormat="1" ht="15" customHeight="1">
      <c r="A68" s="122" t="s">
        <v>64</v>
      </c>
      <c r="B68" s="214"/>
      <c r="C68" s="389"/>
      <c r="D68" s="381"/>
      <c r="E68" s="381"/>
      <c r="F68" s="86"/>
      <c r="G68" s="86"/>
      <c r="H68" s="14"/>
      <c r="I68" s="88"/>
      <c r="J68" s="113"/>
      <c r="K68" s="283"/>
      <c r="L68" s="213"/>
      <c r="M68" s="143"/>
    </row>
    <row r="69" spans="1:24" s="55" customFormat="1" ht="15" customHeight="1">
      <c r="A69" s="160"/>
      <c r="B69" s="161"/>
      <c r="C69" s="388" t="s">
        <v>77</v>
      </c>
      <c r="D69" s="380"/>
      <c r="E69" s="380"/>
      <c r="F69" s="248"/>
      <c r="G69" s="157"/>
      <c r="H69" s="158"/>
      <c r="I69" s="155"/>
      <c r="J69" s="248"/>
      <c r="K69" s="248"/>
      <c r="L69" s="251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13" s="378" customFormat="1" ht="15" customHeight="1">
      <c r="A70" s="135" t="s">
        <v>64</v>
      </c>
      <c r="B70" s="217"/>
      <c r="C70" s="397"/>
      <c r="D70" s="381"/>
      <c r="E70" s="381"/>
      <c r="F70" s="276"/>
      <c r="H70" s="14"/>
      <c r="I70" s="275"/>
      <c r="J70" s="217"/>
      <c r="K70" s="217"/>
      <c r="L70" s="99"/>
      <c r="M70" s="257"/>
    </row>
    <row r="71" spans="1:24" ht="15" customHeight="1">
      <c r="A71" s="160"/>
      <c r="B71" s="161"/>
      <c r="C71" s="388" t="s">
        <v>36</v>
      </c>
      <c r="D71" s="380"/>
      <c r="E71" s="380"/>
      <c r="F71" s="248"/>
      <c r="G71" s="157"/>
      <c r="H71" s="158"/>
      <c r="I71" s="155"/>
      <c r="J71" s="248"/>
      <c r="K71" s="248"/>
      <c r="L71" s="251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15" customHeight="1">
      <c r="A72" s="122" t="s">
        <v>64</v>
      </c>
      <c r="B72" s="15"/>
      <c r="C72" s="14"/>
      <c r="D72" s="398"/>
      <c r="E72" s="14"/>
      <c r="F72" s="86"/>
      <c r="G72" s="18"/>
      <c r="H72" s="14"/>
      <c r="I72" s="14"/>
      <c r="J72" s="214"/>
      <c r="K72" s="214"/>
      <c r="L72" s="10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15" customHeight="1">
      <c r="A73" s="160"/>
      <c r="B73" s="161"/>
      <c r="C73" s="388" t="s">
        <v>37</v>
      </c>
      <c r="D73" s="380"/>
      <c r="E73" s="380"/>
      <c r="F73" s="248"/>
      <c r="G73" s="157"/>
      <c r="H73" s="158"/>
      <c r="I73" s="155"/>
      <c r="J73" s="248"/>
      <c r="K73" s="248"/>
      <c r="L73" s="251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15" customHeight="1">
      <c r="A74" s="122" t="s">
        <v>64</v>
      </c>
      <c r="B74" s="214"/>
      <c r="C74" s="77"/>
      <c r="D74" s="77"/>
      <c r="E74" s="392"/>
      <c r="F74" s="214"/>
      <c r="G74" s="214"/>
      <c r="H74" s="214"/>
      <c r="I74" s="214"/>
      <c r="J74" s="214"/>
      <c r="K74" s="214"/>
      <c r="L74" s="11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15" customHeight="1">
      <c r="A75" s="160"/>
      <c r="B75" s="161"/>
      <c r="C75" s="388" t="s">
        <v>38</v>
      </c>
      <c r="D75" s="380"/>
      <c r="E75" s="380"/>
      <c r="F75" s="248"/>
      <c r="G75" s="157"/>
      <c r="H75" s="158"/>
      <c r="I75" s="155"/>
      <c r="J75" s="248"/>
      <c r="K75" s="248"/>
      <c r="L75" s="25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15" customHeight="1">
      <c r="A76" s="122" t="s">
        <v>64</v>
      </c>
      <c r="B76" s="214"/>
      <c r="C76" s="77"/>
      <c r="D76" s="77"/>
      <c r="E76" s="392"/>
      <c r="F76" s="214"/>
      <c r="G76" s="214"/>
      <c r="H76" s="214"/>
      <c r="I76" s="214"/>
      <c r="J76" s="214"/>
      <c r="K76" s="214"/>
      <c r="L76" s="94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15" customHeight="1">
      <c r="A77" s="160"/>
      <c r="B77" s="161"/>
      <c r="C77" s="388" t="s">
        <v>23</v>
      </c>
      <c r="D77" s="380"/>
      <c r="E77" s="380"/>
      <c r="F77" s="248"/>
      <c r="G77" s="157"/>
      <c r="H77" s="158"/>
      <c r="I77" s="155"/>
      <c r="J77" s="248"/>
      <c r="K77" s="248"/>
      <c r="L77" s="251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13" s="413" customFormat="1" ht="15.75" customHeight="1">
      <c r="A78" s="80" t="s">
        <v>100</v>
      </c>
      <c r="B78" s="263"/>
      <c r="C78" s="383">
        <v>43529</v>
      </c>
      <c r="D78" s="383">
        <v>43530</v>
      </c>
      <c r="E78" s="383">
        <v>43541</v>
      </c>
      <c r="F78" s="254">
        <v>15000000</v>
      </c>
      <c r="G78" s="254"/>
      <c r="H78" s="51" t="s">
        <v>88</v>
      </c>
      <c r="I78" s="51" t="s">
        <v>11</v>
      </c>
      <c r="L78" s="99" t="s">
        <v>15</v>
      </c>
      <c r="M78" s="309"/>
    </row>
    <row r="79" spans="1:24" ht="15" customHeight="1">
      <c r="A79" s="147"/>
      <c r="B79" s="107"/>
      <c r="C79" s="399"/>
      <c r="D79" s="399"/>
      <c r="E79" s="399"/>
      <c r="F79" s="205"/>
      <c r="G79" s="107"/>
      <c r="H79" s="107"/>
      <c r="I79" s="107"/>
      <c r="J79" s="107"/>
      <c r="K79" s="184"/>
      <c r="L79" s="185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3:24" ht="15" customHeight="1"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3:24" ht="15" customHeight="1"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3:24" ht="15" customHeight="1"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3:24" ht="15" customHeight="1"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3:24" ht="15" customHeight="1"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3:24" ht="15" customHeight="1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3:24" ht="15" customHeight="1"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3:24" ht="15" customHeight="1"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3:24" ht="15" customHeight="1"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2:24" ht="15" customHeight="1">
      <c r="L8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2:24" ht="15" customHeight="1">
      <c r="L9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2:24" ht="15" customHeight="1">
      <c r="L91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2:24" ht="15" customHeight="1">
      <c r="L9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2:24" ht="15" customHeight="1">
      <c r="L93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2:24" ht="15" customHeight="1">
      <c r="L94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2:24" ht="15" customHeight="1">
      <c r="L95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2:24" ht="15" customHeight="1">
      <c r="L96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2:24" ht="15" customHeight="1">
      <c r="L9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2:24" ht="15" customHeight="1">
      <c r="L98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2:24" ht="15" customHeight="1">
      <c r="L9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2:24" ht="15" customHeight="1">
      <c r="L10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2:24" ht="15" customHeight="1">
      <c r="L101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2:24" ht="15" customHeight="1">
      <c r="L10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2:24" ht="15" customHeight="1">
      <c r="L103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2:24" ht="15" customHeight="1">
      <c r="L104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2:24" ht="15" customHeight="1">
      <c r="L105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2:24" ht="15" customHeight="1">
      <c r="L106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2:24" ht="15" customHeight="1">
      <c r="L10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2:24" ht="15" customHeight="1">
      <c r="L10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2:24" ht="15" customHeight="1">
      <c r="L10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2:24" ht="15" customHeight="1">
      <c r="L110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2:24" ht="15" customHeight="1">
      <c r="L111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2:24" ht="15" customHeight="1">
      <c r="L11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2:24" ht="15" customHeight="1">
      <c r="L113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2:24" ht="15" customHeight="1">
      <c r="L114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2:24" ht="15" customHeight="1">
      <c r="L115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2:24" ht="15" customHeight="1">
      <c r="L116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2:24" ht="15" customHeight="1">
      <c r="L11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2:24" ht="15" customHeight="1">
      <c r="L118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2:24" ht="15" customHeight="1">
      <c r="L11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2:24" ht="15" customHeight="1">
      <c r="L120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2:24" ht="15" customHeight="1">
      <c r="L121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2:24" ht="15" customHeight="1">
      <c r="L12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2:24" ht="15" customHeight="1">
      <c r="L123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2:24" ht="15" customHeight="1">
      <c r="L124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2:24" ht="15" customHeight="1">
      <c r="L125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2:24" ht="15" customHeight="1">
      <c r="L126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2:24" ht="15" customHeight="1">
      <c r="L1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2:24" ht="15" customHeight="1">
      <c r="L12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2:24" ht="15" customHeight="1">
      <c r="L1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2:24" ht="15" customHeight="1">
      <c r="L130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2:24" ht="15" customHeight="1">
      <c r="L131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2:24" ht="15" customHeight="1">
      <c r="L13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2:24" ht="15" customHeight="1">
      <c r="L133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2:24" ht="15" customHeight="1">
      <c r="L134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2:24" ht="15" customHeight="1">
      <c r="L135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2:24" ht="15" customHeight="1">
      <c r="L136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2:24" ht="15" customHeight="1">
      <c r="L13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2:24" ht="15" customHeight="1">
      <c r="L138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2:24" ht="15" customHeight="1">
      <c r="L13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2:24" ht="15" customHeight="1">
      <c r="L140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2:24" ht="15" customHeight="1">
      <c r="L141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2:24" ht="15" customHeight="1">
      <c r="L14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2:24" ht="15" customHeight="1">
      <c r="L143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2:24" ht="15" customHeight="1">
      <c r="L144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2:24" ht="15" customHeight="1">
      <c r="L145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2:24" ht="15" customHeight="1">
      <c r="L146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2:24" ht="15" customHeight="1">
      <c r="L14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2:24" ht="15" customHeight="1">
      <c r="L148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2:24" ht="15" customHeight="1">
      <c r="L14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2:24" ht="15" customHeight="1">
      <c r="L15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2:24" ht="15" customHeight="1">
      <c r="L151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2:24" ht="15" customHeight="1">
      <c r="L15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2:24" ht="15" customHeight="1">
      <c r="L153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2:24" ht="15" customHeight="1">
      <c r="L154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2:24" ht="15" customHeight="1">
      <c r="L155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2:24" ht="15" customHeight="1">
      <c r="L156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2:24" ht="15" customHeight="1">
      <c r="L15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2:24" ht="15" customHeight="1">
      <c r="L158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2:24" ht="15" customHeight="1">
      <c r="L15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2:24" ht="15" customHeight="1">
      <c r="L160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2:24" ht="15" customHeight="1">
      <c r="L161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2:24" ht="15" customHeight="1">
      <c r="L162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2:24" ht="15" customHeight="1">
      <c r="L163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2:24" ht="15" customHeight="1">
      <c r="L164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2:24" ht="15" customHeight="1">
      <c r="L165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2:24" ht="15" customHeight="1">
      <c r="L166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2:24" ht="15" customHeight="1">
      <c r="L16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ht="15" customHeight="1">
      <c r="L168"/>
    </row>
    <row r="169" ht="15" customHeight="1">
      <c r="L16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5" max="11" man="1"/>
    <brk id="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2019-03-20T15:01:08Z</dcterms:modified>
  <cp:category/>
  <cp:version/>
  <cp:contentType/>
  <cp:contentStatus/>
</cp:coreProperties>
</file>