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activeTab="0"/>
  </bookViews>
  <sheets>
    <sheet name="LINEUP" sheetId="1" r:id="rId1"/>
    <sheet name="BAGGED" sheetId="2" r:id="rId2"/>
    <sheet name="BULK" sheetId="3" r:id="rId3"/>
    <sheet name="Partial Recap" sheetId="4" r:id="rId4"/>
  </sheets>
  <definedNames>
    <definedName name="_xlnm.Print_Area" localSheetId="1">'BAGGED'!$A$1:$K$95</definedName>
    <definedName name="_xlnm.Print_Area" localSheetId="2">'BULK'!$A$1:$K$109</definedName>
    <definedName name="_xlnm.Print_Area" localSheetId="0">'LINEUP'!$A$1:$K$128</definedName>
    <definedName name="_xlnm.Print_Area" localSheetId="3">'Partial Recap'!$A$1:$L$101</definedName>
  </definedNames>
  <calcPr fullCalcOnLoad="1"/>
</workbook>
</file>

<file path=xl/sharedStrings.xml><?xml version="1.0" encoding="utf-8"?>
<sst xmlns="http://schemas.openxmlformats.org/spreadsheetml/2006/main" count="673" uniqueCount="167">
  <si>
    <t xml:space="preserve"> VESSEL      /        PORT</t>
  </si>
  <si>
    <t>ETA</t>
  </si>
  <si>
    <t>ETB</t>
  </si>
  <si>
    <t>ETS</t>
  </si>
  <si>
    <t>BAGGED</t>
  </si>
  <si>
    <t>BULK</t>
  </si>
  <si>
    <t>TYPE</t>
  </si>
  <si>
    <t>BOUND TO</t>
  </si>
  <si>
    <t>BUYERS</t>
  </si>
  <si>
    <t>VHP</t>
  </si>
  <si>
    <t>TOTAL</t>
  </si>
  <si>
    <t>C/P</t>
  </si>
  <si>
    <t>SANTOS</t>
  </si>
  <si>
    <t>Copersucar Terminal</t>
  </si>
  <si>
    <t>.</t>
  </si>
  <si>
    <t>SUCDEN</t>
  </si>
  <si>
    <t>Page 1</t>
  </si>
  <si>
    <t>Noble Terminal/ Shed 12A</t>
  </si>
  <si>
    <t>Page 2</t>
  </si>
  <si>
    <t>ADM Terminal</t>
  </si>
  <si>
    <t>Soceppar Terminal / Shed 201</t>
  </si>
  <si>
    <t>Pasa Terminal / Shed 204</t>
  </si>
  <si>
    <t>Commercial Berth / Shed 205</t>
  </si>
  <si>
    <t>Ponta do Felix Terminal / Antonina</t>
  </si>
  <si>
    <t>GRAN</t>
  </si>
  <si>
    <t>Quantity sugar cargo per port</t>
  </si>
  <si>
    <t xml:space="preserve"> TOTAL</t>
  </si>
  <si>
    <t xml:space="preserve">WILLIAMS RECAPITULATION OF SUGAR SHIPMENTS </t>
  </si>
  <si>
    <t xml:space="preserve"> VESSEL</t>
  </si>
  <si>
    <t>ARRIVED</t>
  </si>
  <si>
    <t>BERTHED</t>
  </si>
  <si>
    <t>SAILED</t>
  </si>
  <si>
    <t>SUGAR MILLS</t>
  </si>
  <si>
    <t xml:space="preserve">Commercial Berth </t>
  </si>
  <si>
    <t xml:space="preserve">Copersucar Terminal/TAC </t>
  </si>
  <si>
    <t>Commercial Berth / Shed 208</t>
  </si>
  <si>
    <t>Export corridor / Shed 212</t>
  </si>
  <si>
    <t>Export corridor / Shed 213</t>
  </si>
  <si>
    <t>Export corridor / Shed 214</t>
  </si>
  <si>
    <t>Cutrale Terminal</t>
  </si>
  <si>
    <t>Sugar type</t>
  </si>
  <si>
    <t>PARANAGUA</t>
  </si>
  <si>
    <t>Commercial berth / Shed 205</t>
  </si>
  <si>
    <t>RUMO Terminal</t>
  </si>
  <si>
    <t xml:space="preserve"> </t>
  </si>
  <si>
    <t>RECIFE</t>
  </si>
  <si>
    <t>MACEIO</t>
  </si>
  <si>
    <t>Commercial berth / Shed 202</t>
  </si>
  <si>
    <t>VITORIA</t>
  </si>
  <si>
    <t>Commercial berth / Shed 206</t>
  </si>
  <si>
    <t>Commercial Berth</t>
  </si>
  <si>
    <t>Commercial Berth / Shed 206</t>
  </si>
  <si>
    <t xml:space="preserve">CRYSTAL B150 </t>
  </si>
  <si>
    <t>REFFINED A 45</t>
  </si>
  <si>
    <t>TONNAGE</t>
  </si>
  <si>
    <t>SUAPE</t>
  </si>
  <si>
    <t>days</t>
  </si>
  <si>
    <t>WTNG TIME</t>
  </si>
  <si>
    <t>Commercial Berth / Shed 202</t>
  </si>
  <si>
    <t>Comercial Berth</t>
  </si>
  <si>
    <t>Ter. Açúcareiro</t>
  </si>
  <si>
    <t>Williams Brazil</t>
  </si>
  <si>
    <t>Page 3</t>
  </si>
  <si>
    <t>Page 4</t>
  </si>
  <si>
    <t>NIL</t>
  </si>
  <si>
    <t>Teag</t>
  </si>
  <si>
    <t>ALVEAN</t>
  </si>
  <si>
    <t>WILMAR</t>
  </si>
  <si>
    <t>Rumo Terminal</t>
  </si>
  <si>
    <t>Quantity per Port</t>
  </si>
  <si>
    <t>Quantity per Type</t>
  </si>
  <si>
    <t>GRAND TOTAL</t>
  </si>
  <si>
    <t>TIPLAM Terminal</t>
  </si>
  <si>
    <t>Terminal Açucareiro</t>
  </si>
  <si>
    <t>NOLIS</t>
  </si>
  <si>
    <t>VHP IN BAG</t>
  </si>
  <si>
    <t>Commercial berth / Shed 216</t>
  </si>
  <si>
    <t>Commercial Berth / Shed 216</t>
  </si>
  <si>
    <t>TEAG</t>
  </si>
  <si>
    <t xml:space="preserve">Teag </t>
  </si>
  <si>
    <t>TBC</t>
  </si>
  <si>
    <t>ED&amp;FMAN</t>
  </si>
  <si>
    <t>A45</t>
  </si>
  <si>
    <t>ALGERIA</t>
  </si>
  <si>
    <t>CHITTAGONG, BANGLADESH</t>
  </si>
  <si>
    <t>NOM UK</t>
  </si>
  <si>
    <t>© 2019 Williams Servicos Maritimos Ltda, Brazil</t>
  </si>
  <si>
    <t>GLOVIS MAINE</t>
  </si>
  <si>
    <t>PAXI</t>
  </si>
  <si>
    <t>BASEL ATHENA</t>
  </si>
  <si>
    <t>BEJAIA, ALGERIA</t>
  </si>
  <si>
    <t>MIDSTAR</t>
  </si>
  <si>
    <t>L. DREYFUS</t>
  </si>
  <si>
    <t>MELINA</t>
  </si>
  <si>
    <t>B150</t>
  </si>
  <si>
    <t>LMZ PLUTO</t>
  </si>
  <si>
    <t>AIN SUKHNA, JEDDAH</t>
  </si>
  <si>
    <t>ARCADIA</t>
  </si>
  <si>
    <t>PLACID SEA</t>
  </si>
  <si>
    <t>BANGLADESH</t>
  </si>
  <si>
    <t>SPAIN</t>
  </si>
  <si>
    <t>TEREOS</t>
  </si>
  <si>
    <t>SEALUCK II</t>
  </si>
  <si>
    <t xml:space="preserve">OCEAN AMBITIOUS </t>
  </si>
  <si>
    <t>TR CROWN</t>
  </si>
  <si>
    <t>ASTRA N</t>
  </si>
  <si>
    <t>PACIFIC TAMARITA</t>
  </si>
  <si>
    <t>SBI THALIA</t>
  </si>
  <si>
    <t>WEST AFRICA</t>
  </si>
  <si>
    <t>UNION BIEVENIDO</t>
  </si>
  <si>
    <t>UM QASAR</t>
  </si>
  <si>
    <t>NIGERIA, LAGOS</t>
  </si>
  <si>
    <t>THE WISE</t>
  </si>
  <si>
    <t>JUPITER BAY</t>
  </si>
  <si>
    <t>BANDAR ABBAS, IRAN</t>
  </si>
  <si>
    <t>HOLBUD</t>
  </si>
  <si>
    <t>COFCO</t>
  </si>
  <si>
    <t>BW FLAX</t>
  </si>
  <si>
    <t>FEBRUARY 2019</t>
  </si>
  <si>
    <t>SOLAR</t>
  </si>
  <si>
    <t>SALEEF, YEMEN</t>
  </si>
  <si>
    <t>OLYMPIC PIONEER</t>
  </si>
  <si>
    <t>SIFNOS</t>
  </si>
  <si>
    <t>SILVER LAKE</t>
  </si>
  <si>
    <t>MARYLISA V</t>
  </si>
  <si>
    <t>DREYFUS</t>
  </si>
  <si>
    <t>APEX</t>
  </si>
  <si>
    <t>YEMEN</t>
  </si>
  <si>
    <t>SHAKESPEARE BAY</t>
  </si>
  <si>
    <t>TUNISIA</t>
  </si>
  <si>
    <t>VERUDA</t>
  </si>
  <si>
    <t>SAUDI ARABIA</t>
  </si>
  <si>
    <t>WESTERN LONDON</t>
  </si>
  <si>
    <t>INOI</t>
  </si>
  <si>
    <t>FLORINDA I</t>
  </si>
  <si>
    <t>NOVO MESTO</t>
  </si>
  <si>
    <t xml:space="preserve">GREAT RICH </t>
  </si>
  <si>
    <t>LAGOS, NIGERIA</t>
  </si>
  <si>
    <t>DS MANATEE</t>
  </si>
  <si>
    <t>MOROCCO</t>
  </si>
  <si>
    <t>AGERI</t>
  </si>
  <si>
    <t>SSI NEMESIS</t>
  </si>
  <si>
    <t>THOR MAGNIHILD</t>
  </si>
  <si>
    <t>NAVIGATOR B</t>
  </si>
  <si>
    <t>THE ABLE</t>
  </si>
  <si>
    <t>SUGAR LINE UP edition 13.03.2019</t>
  </si>
  <si>
    <t>WILLIAMS BRAZIL SUGAR LINE UP EDITION 13.03.2019</t>
  </si>
  <si>
    <t>SIRAYA WISDON</t>
  </si>
  <si>
    <t>PORTUGAL</t>
  </si>
  <si>
    <t>EDF&amp;FMAN</t>
  </si>
  <si>
    <t>OCEAN EAGLE</t>
  </si>
  <si>
    <t>SOSTAR</t>
  </si>
  <si>
    <t>INNOVATION</t>
  </si>
  <si>
    <t>BALTIC MANTIS</t>
  </si>
  <si>
    <t>GENCO OCEAN</t>
  </si>
  <si>
    <t>JEDDAH, SAUDI ARABIA</t>
  </si>
  <si>
    <t>CASABLANCA, MOROCCO</t>
  </si>
  <si>
    <t>IGMA</t>
  </si>
  <si>
    <t>SHANGHAI, CHINA</t>
  </si>
  <si>
    <t>SFL KENT</t>
  </si>
  <si>
    <t>APOLLONIA</t>
  </si>
  <si>
    <t>PANWORLD</t>
  </si>
  <si>
    <t>ARKLOW SPRA</t>
  </si>
  <si>
    <t>BEST FUTURE</t>
  </si>
  <si>
    <t xml:space="preserve">KEDROS </t>
  </si>
  <si>
    <t>BK ALICE</t>
  </si>
  <si>
    <t>RED DAISY</t>
  </si>
</sst>
</file>

<file path=xl/styles.xml><?xml version="1.0" encoding="utf-8"?>
<styleSheet xmlns="http://schemas.openxmlformats.org/spreadsheetml/2006/main">
  <numFmts count="4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,##0.000"/>
    <numFmt numFmtId="179" formatCode="0.0%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  <numFmt numFmtId="187" formatCode="[$-416]dddd\,\ d&quot; de &quot;mmmm&quot; de &quot;yyyy"/>
    <numFmt numFmtId="188" formatCode="[$-416]mmmm\-yy;@"/>
    <numFmt numFmtId="189" formatCode="dd\.mm"/>
    <numFmt numFmtId="190" formatCode="0.0"/>
    <numFmt numFmtId="191" formatCode="0.000"/>
    <numFmt numFmtId="192" formatCode="dd\.mmm"/>
    <numFmt numFmtId="193" formatCode="mmm/yyyy"/>
    <numFmt numFmtId="194" formatCode="d/m;@"/>
    <numFmt numFmtId="195" formatCode="&quot;Ativado&quot;;&quot;Ativado&quot;;&quot;Desativado&quot;"/>
    <numFmt numFmtId="196" formatCode="&quot;TOTAL: &quot;_(* #,##0_);_(* \(#,##0\);_(* &quot;-&quot;_);_(@_)"/>
    <numFmt numFmtId="197" formatCode="#,##0.0000"/>
    <numFmt numFmtId="198" formatCode="#,##0.00000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36"/>
      <color indexed="12"/>
      <name val="Impact"/>
      <family val="2"/>
    </font>
    <font>
      <b/>
      <sz val="11"/>
      <color indexed="12"/>
      <name val="Arial"/>
      <family val="2"/>
    </font>
    <font>
      <b/>
      <sz val="20"/>
      <color indexed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8"/>
      <color indexed="12"/>
      <name val="Arial"/>
      <family val="2"/>
    </font>
    <font>
      <i/>
      <sz val="8"/>
      <color indexed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20"/>
      <color indexed="12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b/>
      <sz val="14"/>
      <color indexed="12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i/>
      <u val="single"/>
      <sz val="9"/>
      <color indexed="12"/>
      <name val="Arial"/>
      <family val="2"/>
    </font>
    <font>
      <b/>
      <i/>
      <sz val="8"/>
      <color indexed="10"/>
      <name val="Arial"/>
      <family val="2"/>
    </font>
    <font>
      <i/>
      <u val="single"/>
      <sz val="8"/>
      <color indexed="12"/>
      <name val="Arial"/>
      <family val="2"/>
    </font>
    <font>
      <b/>
      <sz val="9"/>
      <color indexed="12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8"/>
      <color indexed="12"/>
      <name val="Impact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b/>
      <i/>
      <sz val="8"/>
      <color indexed="60"/>
      <name val="Arial"/>
      <family val="2"/>
    </font>
    <font>
      <b/>
      <sz val="8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2"/>
      <name val="Calibri"/>
      <family val="2"/>
    </font>
    <font>
      <b/>
      <u val="single"/>
      <sz val="12"/>
      <color indexed="12"/>
      <name val="Calibri"/>
      <family val="2"/>
    </font>
    <font>
      <sz val="12"/>
      <color indexed="12"/>
      <name val="Calibri"/>
      <family val="2"/>
    </font>
    <font>
      <sz val="11"/>
      <color indexed="12"/>
      <name val="Calibri"/>
      <family val="2"/>
    </font>
    <font>
      <i/>
      <u val="single"/>
      <sz val="9"/>
      <color indexed="12"/>
      <name val="Arial"/>
      <family val="2"/>
    </font>
    <font>
      <b/>
      <sz val="14"/>
      <color indexed="26"/>
      <name val="Impact"/>
      <family val="0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8"/>
      <color rgb="FF0000FF"/>
      <name val="Impact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i/>
      <sz val="8"/>
      <color rgb="FFCC3300"/>
      <name val="Arial"/>
      <family val="2"/>
    </font>
    <font>
      <b/>
      <sz val="8"/>
      <color rgb="FFCC3300"/>
      <name val="Arial"/>
      <family val="2"/>
    </font>
    <font>
      <sz val="8"/>
      <color rgb="FFFF0000"/>
      <name val="Arial"/>
      <family val="2"/>
    </font>
    <font>
      <sz val="11"/>
      <color rgb="FF3333CC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FF"/>
      <name val="Calibri"/>
      <family val="2"/>
    </font>
    <font>
      <b/>
      <u val="single"/>
      <sz val="12"/>
      <color rgb="FF0000FF"/>
      <name val="Calibri"/>
      <family val="2"/>
    </font>
    <font>
      <sz val="12"/>
      <color rgb="FF0000FF"/>
      <name val="Calibri"/>
      <family val="2"/>
    </font>
    <font>
      <sz val="11"/>
      <color rgb="FF0000FF"/>
      <name val="Calibri"/>
      <family val="2"/>
    </font>
    <font>
      <i/>
      <u val="single"/>
      <sz val="9"/>
      <color rgb="FF0000FF"/>
      <name val="Arial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A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rgb="FF00B0F0"/>
      </bottom>
    </border>
    <border>
      <left>
        <color indexed="63"/>
      </left>
      <right>
        <color indexed="63"/>
      </right>
      <top style="hair">
        <color rgb="FF00B0F0"/>
      </top>
      <bottom style="hair">
        <color rgb="FF00B0F0"/>
      </bottom>
    </border>
    <border>
      <left style="hair">
        <color rgb="FF00B0F0"/>
      </left>
      <right style="hair">
        <color rgb="FF00B0F0"/>
      </right>
      <top style="hair">
        <color rgb="FF00B0F0"/>
      </top>
      <bottom>
        <color indexed="63"/>
      </bottom>
    </border>
    <border>
      <left style="thin"/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 style="hair">
        <color rgb="FF00B0F0"/>
      </bottom>
    </border>
    <border>
      <left>
        <color indexed="63"/>
      </left>
      <right style="thin"/>
      <top>
        <color indexed="63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>
        <color indexed="63"/>
      </bottom>
    </border>
    <border>
      <left>
        <color indexed="63"/>
      </left>
      <right>
        <color indexed="63"/>
      </right>
      <top style="hair">
        <color rgb="FF00B0F0"/>
      </top>
      <bottom>
        <color indexed="63"/>
      </bottom>
    </border>
    <border>
      <left>
        <color indexed="63"/>
      </left>
      <right style="thin"/>
      <top style="hair">
        <color theme="3" tint="0.5999600291252136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1" borderId="1" applyNumberFormat="0" applyAlignment="0" applyProtection="0"/>
    <xf numFmtId="0" fontId="69" fillId="22" borderId="2" applyNumberFormat="0" applyAlignment="0" applyProtection="0"/>
    <xf numFmtId="0" fontId="70" fillId="0" borderId="3" applyNumberFormat="0" applyFill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1" fillId="29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6" fillId="21" borderId="5" applyNumberFormat="0" applyAlignment="0" applyProtection="0"/>
    <xf numFmtId="175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465">
    <xf numFmtId="0" fontId="0" fillId="0" borderId="0" xfId="0" applyFont="1" applyAlignment="1">
      <alignment/>
    </xf>
    <xf numFmtId="0" fontId="2" fillId="0" borderId="0" xfId="50" applyFont="1" applyBorder="1">
      <alignment/>
      <protection/>
    </xf>
    <xf numFmtId="0" fontId="8" fillId="0" borderId="0" xfId="50" applyFont="1" applyBorder="1" applyAlignment="1">
      <alignment horizontal="center"/>
      <protection/>
    </xf>
    <xf numFmtId="0" fontId="84" fillId="0" borderId="0" xfId="0" applyFont="1" applyBorder="1" applyAlignment="1">
      <alignment horizontal="center" readingOrder="1"/>
    </xf>
    <xf numFmtId="0" fontId="2" fillId="0" borderId="0" xfId="50" applyFont="1" applyBorder="1" applyAlignment="1">
      <alignment horizontal="center"/>
      <protection/>
    </xf>
    <xf numFmtId="0" fontId="7" fillId="0" borderId="0" xfId="50" applyFont="1" applyBorder="1" applyAlignment="1">
      <alignment horizontal="centerContinuous"/>
      <protection/>
    </xf>
    <xf numFmtId="0" fontId="10" fillId="0" borderId="0" xfId="50" applyFont="1" applyBorder="1" applyAlignment="1">
      <alignment horizontal="left"/>
      <protection/>
    </xf>
    <xf numFmtId="0" fontId="85" fillId="0" borderId="0" xfId="0" applyFont="1" applyBorder="1" applyAlignment="1">
      <alignment/>
    </xf>
    <xf numFmtId="0" fontId="85" fillId="0" borderId="0" xfId="0" applyFont="1" applyFill="1" applyBorder="1" applyAlignment="1">
      <alignment horizontal="center"/>
    </xf>
    <xf numFmtId="0" fontId="85" fillId="0" borderId="0" xfId="0" applyFont="1" applyFill="1" applyBorder="1" applyAlignment="1">
      <alignment/>
    </xf>
    <xf numFmtId="0" fontId="11" fillId="0" borderId="0" xfId="50" applyFont="1" applyFill="1" applyBorder="1" applyAlignment="1">
      <alignment horizontal="center"/>
      <protection/>
    </xf>
    <xf numFmtId="0" fontId="12" fillId="0" borderId="0" xfId="50" applyFont="1" applyFill="1" applyBorder="1" applyAlignment="1">
      <alignment horizontal="center"/>
      <protection/>
    </xf>
    <xf numFmtId="3" fontId="11" fillId="0" borderId="0" xfId="50" applyNumberFormat="1" applyFont="1" applyFill="1" applyBorder="1">
      <alignment/>
      <protection/>
    </xf>
    <xf numFmtId="3" fontId="12" fillId="0" borderId="0" xfId="50" applyNumberFormat="1" applyFont="1" applyFill="1" applyBorder="1">
      <alignment/>
      <protection/>
    </xf>
    <xf numFmtId="0" fontId="13" fillId="0" borderId="0" xfId="50" applyFont="1" applyFill="1" applyBorder="1" applyAlignment="1">
      <alignment horizontal="center"/>
      <protection/>
    </xf>
    <xf numFmtId="0" fontId="13" fillId="0" borderId="0" xfId="50" applyFont="1" applyFill="1" applyBorder="1" applyAlignment="1">
      <alignment horizontal="left"/>
      <protection/>
    </xf>
    <xf numFmtId="0" fontId="85" fillId="33" borderId="0" xfId="0" applyFont="1" applyFill="1" applyBorder="1" applyAlignment="1">
      <alignment/>
    </xf>
    <xf numFmtId="0" fontId="13" fillId="0" borderId="0" xfId="50" applyFont="1" applyBorder="1">
      <alignment/>
      <protection/>
    </xf>
    <xf numFmtId="3" fontId="13" fillId="0" borderId="0" xfId="50" applyNumberFormat="1" applyFont="1" applyFill="1" applyBorder="1">
      <alignment/>
      <protection/>
    </xf>
    <xf numFmtId="0" fontId="11" fillId="33" borderId="0" xfId="50" applyFont="1" applyFill="1" applyBorder="1" applyAlignment="1">
      <alignment horizontal="left"/>
      <protection/>
    </xf>
    <xf numFmtId="0" fontId="3" fillId="0" borderId="0" xfId="50" applyFont="1" applyBorder="1" applyAlignment="1">
      <alignment horizontal="center"/>
      <protection/>
    </xf>
    <xf numFmtId="0" fontId="2" fillId="34" borderId="0" xfId="50" applyFill="1" applyBorder="1">
      <alignment/>
      <protection/>
    </xf>
    <xf numFmtId="0" fontId="15" fillId="0" borderId="0" xfId="50" applyFont="1" applyBorder="1" applyAlignment="1">
      <alignment horizontal="centerContinuous"/>
      <protection/>
    </xf>
    <xf numFmtId="0" fontId="2" fillId="0" borderId="0" xfId="50" applyFont="1" applyFill="1" applyBorder="1">
      <alignment/>
      <protection/>
    </xf>
    <xf numFmtId="0" fontId="13" fillId="0" borderId="0" xfId="50" applyFont="1" applyBorder="1" applyAlignment="1">
      <alignment/>
      <protection/>
    </xf>
    <xf numFmtId="0" fontId="14" fillId="0" borderId="0" xfId="50" applyFont="1" applyBorder="1">
      <alignment/>
      <protection/>
    </xf>
    <xf numFmtId="3" fontId="16" fillId="34" borderId="0" xfId="50" applyNumberFormat="1" applyFont="1" applyFill="1" applyBorder="1">
      <alignment/>
      <protection/>
    </xf>
    <xf numFmtId="0" fontId="14" fillId="33" borderId="0" xfId="50" applyFont="1" applyFill="1" applyBorder="1" applyAlignment="1">
      <alignment horizontal="centerContinuous"/>
      <protection/>
    </xf>
    <xf numFmtId="0" fontId="2" fillId="0" borderId="0" xfId="50" applyBorder="1">
      <alignment/>
      <protection/>
    </xf>
    <xf numFmtId="0" fontId="2" fillId="0" borderId="0" xfId="50" applyBorder="1" applyAlignment="1">
      <alignment horizontal="center"/>
      <protection/>
    </xf>
    <xf numFmtId="0" fontId="86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3" fontId="16" fillId="33" borderId="0" xfId="50" applyNumberFormat="1" applyFont="1" applyFill="1" applyBorder="1">
      <alignment/>
      <protection/>
    </xf>
    <xf numFmtId="22" fontId="3" fillId="0" borderId="10" xfId="50" applyNumberFormat="1" applyFont="1" applyBorder="1">
      <alignment/>
      <protection/>
    </xf>
    <xf numFmtId="0" fontId="2" fillId="0" borderId="11" xfId="50" applyFont="1" applyBorder="1">
      <alignment/>
      <protection/>
    </xf>
    <xf numFmtId="0" fontId="5" fillId="34" borderId="12" xfId="50" applyFont="1" applyFill="1" applyBorder="1" applyAlignment="1">
      <alignment horizontal="left"/>
      <protection/>
    </xf>
    <xf numFmtId="0" fontId="2" fillId="0" borderId="13" xfId="50" applyFont="1" applyBorder="1">
      <alignment/>
      <protection/>
    </xf>
    <xf numFmtId="0" fontId="0" fillId="0" borderId="12" xfId="0" applyBorder="1" applyAlignment="1">
      <alignment/>
    </xf>
    <xf numFmtId="0" fontId="13" fillId="0" borderId="13" xfId="50" applyFont="1" applyBorder="1" applyAlignment="1">
      <alignment horizontal="right"/>
      <protection/>
    </xf>
    <xf numFmtId="0" fontId="14" fillId="34" borderId="13" xfId="50" applyFont="1" applyFill="1" applyBorder="1" applyAlignment="1">
      <alignment horizontal="centerContinuous"/>
      <protection/>
    </xf>
    <xf numFmtId="0" fontId="2" fillId="34" borderId="12" xfId="50" applyFill="1" applyBorder="1">
      <alignment/>
      <protection/>
    </xf>
    <xf numFmtId="0" fontId="2" fillId="34" borderId="13" xfId="50" applyFill="1" applyBorder="1">
      <alignment/>
      <protection/>
    </xf>
    <xf numFmtId="3" fontId="14" fillId="34" borderId="12" xfId="50" applyNumberFormat="1" applyFont="1" applyFill="1" applyBorder="1">
      <alignment/>
      <protection/>
    </xf>
    <xf numFmtId="3" fontId="13" fillId="0" borderId="13" xfId="50" applyNumberFormat="1" applyFont="1" applyBorder="1" applyAlignment="1">
      <alignment/>
      <protection/>
    </xf>
    <xf numFmtId="3" fontId="14" fillId="33" borderId="12" xfId="50" applyNumberFormat="1" applyFont="1" applyFill="1" applyBorder="1">
      <alignment/>
      <protection/>
    </xf>
    <xf numFmtId="3" fontId="13" fillId="0" borderId="13" xfId="50" applyNumberFormat="1" applyFont="1" applyBorder="1">
      <alignment/>
      <protection/>
    </xf>
    <xf numFmtId="0" fontId="14" fillId="33" borderId="12" xfId="50" applyFont="1" applyFill="1" applyBorder="1" applyAlignment="1">
      <alignment horizontal="centerContinuous"/>
      <protection/>
    </xf>
    <xf numFmtId="0" fontId="2" fillId="0" borderId="12" xfId="50" applyBorder="1">
      <alignment/>
      <protection/>
    </xf>
    <xf numFmtId="0" fontId="2" fillId="0" borderId="13" xfId="50" applyBorder="1">
      <alignment/>
      <protection/>
    </xf>
    <xf numFmtId="3" fontId="85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11" fillId="0" borderId="0" xfId="50" applyFont="1" applyFill="1" applyBorder="1" applyAlignment="1">
      <alignment horizontal="left"/>
      <protection/>
    </xf>
    <xf numFmtId="0" fontId="11" fillId="0" borderId="0" xfId="50" applyFont="1" applyFill="1" applyBorder="1">
      <alignment/>
      <protection/>
    </xf>
    <xf numFmtId="3" fontId="2" fillId="0" borderId="0" xfId="50" applyNumberFormat="1" applyBorder="1">
      <alignment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9" fillId="33" borderId="0" xfId="0" applyFont="1" applyFill="1" applyAlignment="1">
      <alignment/>
    </xf>
    <xf numFmtId="0" fontId="0" fillId="0" borderId="0" xfId="0" applyAlignment="1">
      <alignment/>
    </xf>
    <xf numFmtId="0" fontId="14" fillId="0" borderId="12" xfId="50" applyFont="1" applyFill="1" applyBorder="1">
      <alignment/>
      <protection/>
    </xf>
    <xf numFmtId="0" fontId="14" fillId="0" borderId="14" xfId="50" applyFont="1" applyFill="1" applyBorder="1">
      <alignment/>
      <protection/>
    </xf>
    <xf numFmtId="0" fontId="14" fillId="0" borderId="14" xfId="50" applyFont="1" applyBorder="1">
      <alignment/>
      <protection/>
    </xf>
    <xf numFmtId="3" fontId="85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13" fillId="0" borderId="13" xfId="50" applyFont="1" applyFill="1" applyBorder="1" applyAlignment="1">
      <alignment horizontal="right"/>
      <protection/>
    </xf>
    <xf numFmtId="3" fontId="11" fillId="33" borderId="0" xfId="50" applyNumberFormat="1" applyFont="1" applyFill="1" applyBorder="1">
      <alignment/>
      <protection/>
    </xf>
    <xf numFmtId="0" fontId="0" fillId="0" borderId="0" xfId="0" applyBorder="1" applyAlignment="1">
      <alignment/>
    </xf>
    <xf numFmtId="0" fontId="87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1" fillId="33" borderId="0" xfId="50" applyFont="1" applyFill="1" applyBorder="1" applyAlignment="1">
      <alignment horizontal="center"/>
      <protection/>
    </xf>
    <xf numFmtId="0" fontId="12" fillId="33" borderId="0" xfId="50" applyFont="1" applyFill="1" applyBorder="1" applyAlignment="1">
      <alignment horizontal="center"/>
      <protection/>
    </xf>
    <xf numFmtId="0" fontId="14" fillId="0" borderId="13" xfId="50" applyFont="1" applyFill="1" applyBorder="1" applyAlignment="1">
      <alignment horizontal="left"/>
      <protection/>
    </xf>
    <xf numFmtId="0" fontId="83" fillId="33" borderId="15" xfId="0" applyFont="1" applyFill="1" applyBorder="1" applyAlignment="1">
      <alignment/>
    </xf>
    <xf numFmtId="0" fontId="14" fillId="33" borderId="15" xfId="50" applyFont="1" applyFill="1" applyBorder="1" applyAlignment="1">
      <alignment horizontal="left"/>
      <protection/>
    </xf>
    <xf numFmtId="3" fontId="88" fillId="33" borderId="15" xfId="0" applyNumberFormat="1" applyFont="1" applyFill="1" applyBorder="1" applyAlignment="1">
      <alignment/>
    </xf>
    <xf numFmtId="0" fontId="14" fillId="33" borderId="15" xfId="50" applyFont="1" applyFill="1" applyBorder="1" applyAlignment="1">
      <alignment horizontal="center"/>
      <protection/>
    </xf>
    <xf numFmtId="0" fontId="14" fillId="0" borderId="16" xfId="50" applyFont="1" applyFill="1" applyBorder="1" applyAlignment="1">
      <alignment horizontal="right"/>
      <protection/>
    </xf>
    <xf numFmtId="0" fontId="20" fillId="0" borderId="15" xfId="50" applyFont="1" applyBorder="1">
      <alignment/>
      <protection/>
    </xf>
    <xf numFmtId="0" fontId="20" fillId="0" borderId="15" xfId="50" applyFont="1" applyBorder="1" applyAlignment="1">
      <alignment horizontal="center"/>
      <protection/>
    </xf>
    <xf numFmtId="0" fontId="14" fillId="0" borderId="16" xfId="50" applyFont="1" applyBorder="1" applyAlignment="1">
      <alignment horizontal="right"/>
      <protection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13" fillId="33" borderId="0" xfId="50" applyFont="1" applyFill="1" applyBorder="1" applyAlignment="1">
      <alignment horizontal="center"/>
      <protection/>
    </xf>
    <xf numFmtId="0" fontId="13" fillId="0" borderId="12" xfId="0" applyFont="1" applyFill="1" applyBorder="1" applyAlignment="1">
      <alignment horizontal="left"/>
    </xf>
    <xf numFmtId="3" fontId="14" fillId="33" borderId="0" xfId="50" applyNumberFormat="1" applyFont="1" applyFill="1" applyBorder="1" applyAlignment="1">
      <alignment horizontal="centerContinuous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5" fillId="0" borderId="0" xfId="0" applyFont="1" applyFill="1" applyBorder="1" applyAlignment="1">
      <alignment horizontal="center" vertical="center"/>
    </xf>
    <xf numFmtId="0" fontId="49" fillId="0" borderId="0" xfId="0" applyFont="1" applyFill="1" applyAlignment="1">
      <alignment/>
    </xf>
    <xf numFmtId="3" fontId="13" fillId="0" borderId="0" xfId="50" applyNumberFormat="1" applyFont="1" applyFill="1" applyBorder="1" applyAlignment="1">
      <alignment horizontal="right"/>
      <protection/>
    </xf>
    <xf numFmtId="0" fontId="0" fillId="33" borderId="13" xfId="0" applyFill="1" applyBorder="1" applyAlignment="1">
      <alignment/>
    </xf>
    <xf numFmtId="0" fontId="13" fillId="0" borderId="0" xfId="50" applyFont="1" applyFill="1" applyBorder="1" applyAlignment="1">
      <alignment horizontal="center" vertical="center"/>
      <protection/>
    </xf>
    <xf numFmtId="3" fontId="13" fillId="0" borderId="0" xfId="50" applyNumberFormat="1" applyFont="1" applyFill="1" applyBorder="1" applyAlignment="1">
      <alignment horizontal="right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3" fillId="0" borderId="12" xfId="0" applyFont="1" applyFill="1" applyBorder="1" applyAlignment="1">
      <alignment/>
    </xf>
    <xf numFmtId="0" fontId="0" fillId="0" borderId="0" xfId="0" applyBorder="1" applyAlignment="1">
      <alignment/>
    </xf>
    <xf numFmtId="0" fontId="85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Fill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1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3" fillId="33" borderId="13" xfId="50" applyFont="1" applyFill="1" applyBorder="1" applyAlignment="1">
      <alignment horizontal="right"/>
      <protection/>
    </xf>
    <xf numFmtId="0" fontId="14" fillId="33" borderId="13" xfId="50" applyFont="1" applyFill="1" applyBorder="1" applyAlignment="1">
      <alignment horizontal="centerContinuous"/>
      <protection/>
    </xf>
    <xf numFmtId="0" fontId="2" fillId="33" borderId="13" xfId="50" applyFill="1" applyBorder="1">
      <alignment/>
      <protection/>
    </xf>
    <xf numFmtId="0" fontId="14" fillId="0" borderId="14" xfId="50" applyFont="1" applyFill="1" applyBorder="1" applyAlignment="1">
      <alignment horizontal="left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5" xfId="0" applyFill="1" applyBorder="1" applyAlignment="1">
      <alignment/>
    </xf>
    <xf numFmtId="0" fontId="14" fillId="0" borderId="0" xfId="50" applyFont="1" applyFill="1" applyBorder="1" applyAlignment="1">
      <alignment horizontal="left"/>
      <protection/>
    </xf>
    <xf numFmtId="0" fontId="85" fillId="0" borderId="13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51" applyFont="1" applyFill="1" applyBorder="1" applyAlignment="1">
      <alignment horizontal="center"/>
      <protection/>
    </xf>
    <xf numFmtId="0" fontId="13" fillId="0" borderId="13" xfId="5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3" fontId="13" fillId="0" borderId="0" xfId="0" applyNumberFormat="1" applyFont="1" applyFill="1" applyBorder="1" applyAlignment="1">
      <alignment horizontal="right"/>
    </xf>
    <xf numFmtId="0" fontId="2" fillId="0" borderId="0" xfId="51" applyFill="1" applyBorder="1">
      <alignment/>
      <protection/>
    </xf>
    <xf numFmtId="0" fontId="0" fillId="0" borderId="13" xfId="0" applyFill="1" applyBorder="1" applyAlignment="1">
      <alignment horizontal="center"/>
    </xf>
    <xf numFmtId="0" fontId="86" fillId="0" borderId="0" xfId="0" applyFont="1" applyFill="1" applyBorder="1" applyAlignment="1">
      <alignment/>
    </xf>
    <xf numFmtId="3" fontId="13" fillId="0" borderId="0" xfId="51" applyNumberFormat="1" applyFont="1" applyFill="1" applyBorder="1">
      <alignment/>
      <protection/>
    </xf>
    <xf numFmtId="0" fontId="13" fillId="0" borderId="0" xfId="51" applyFont="1" applyFill="1" applyBorder="1">
      <alignment/>
      <protection/>
    </xf>
    <xf numFmtId="0" fontId="2" fillId="0" borderId="13" xfId="51" applyFont="1" applyFill="1" applyBorder="1" applyAlignment="1">
      <alignment horizontal="center"/>
      <protection/>
    </xf>
    <xf numFmtId="0" fontId="2" fillId="0" borderId="13" xfId="51" applyFill="1" applyBorder="1" applyAlignment="1">
      <alignment horizontal="center"/>
      <protection/>
    </xf>
    <xf numFmtId="0" fontId="2" fillId="0" borderId="0" xfId="51" applyFont="1" applyFill="1" applyBorder="1">
      <alignment/>
      <protection/>
    </xf>
    <xf numFmtId="0" fontId="14" fillId="0" borderId="12" xfId="0" applyFont="1" applyFill="1" applyBorder="1" applyAlignment="1">
      <alignment/>
    </xf>
    <xf numFmtId="22" fontId="17" fillId="0" borderId="10" xfId="51" applyNumberFormat="1" applyFont="1" applyFill="1" applyBorder="1">
      <alignment/>
      <protection/>
    </xf>
    <xf numFmtId="0" fontId="2" fillId="0" borderId="11" xfId="51" applyFont="1" applyFill="1" applyBorder="1">
      <alignment/>
      <protection/>
    </xf>
    <xf numFmtId="22" fontId="17" fillId="0" borderId="12" xfId="51" applyNumberFormat="1" applyFont="1" applyFill="1" applyBorder="1" applyAlignment="1">
      <alignment horizontal="center"/>
      <protection/>
    </xf>
    <xf numFmtId="0" fontId="2" fillId="0" borderId="12" xfId="51" applyFont="1" applyFill="1" applyBorder="1">
      <alignment/>
      <protection/>
    </xf>
    <xf numFmtId="0" fontId="2" fillId="0" borderId="0" xfId="51" applyFont="1" applyFill="1" applyBorder="1" applyAlignment="1">
      <alignment horizontal="right"/>
      <protection/>
    </xf>
    <xf numFmtId="0" fontId="2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3" fontId="13" fillId="0" borderId="0" xfId="0" applyNumberFormat="1" applyFont="1" applyBorder="1" applyAlignment="1">
      <alignment horizontal="right"/>
    </xf>
    <xf numFmtId="0" fontId="85" fillId="0" borderId="12" xfId="0" applyFont="1" applyFill="1" applyBorder="1" applyAlignment="1">
      <alignment/>
    </xf>
    <xf numFmtId="189" fontId="13" fillId="0" borderId="0" xfId="0" applyNumberFormat="1" applyFont="1" applyFill="1" applyBorder="1" applyAlignment="1">
      <alignment horizontal="center"/>
    </xf>
    <xf numFmtId="189" fontId="13" fillId="0" borderId="0" xfId="0" applyNumberFormat="1" applyFont="1" applyBorder="1" applyAlignment="1">
      <alignment horizontal="center"/>
    </xf>
    <xf numFmtId="0" fontId="66" fillId="0" borderId="0" xfId="0" applyFont="1" applyAlignment="1">
      <alignment/>
    </xf>
    <xf numFmtId="189" fontId="13" fillId="0" borderId="0" xfId="51" applyNumberFormat="1" applyFont="1" applyFill="1" applyBorder="1" applyAlignment="1">
      <alignment horizontal="left"/>
      <protection/>
    </xf>
    <xf numFmtId="0" fontId="14" fillId="0" borderId="12" xfId="0" applyFont="1" applyFill="1" applyBorder="1" applyAlignment="1">
      <alignment horizontal="left"/>
    </xf>
    <xf numFmtId="0" fontId="13" fillId="0" borderId="12" xfId="0" applyFont="1" applyBorder="1" applyAlignment="1">
      <alignment/>
    </xf>
    <xf numFmtId="0" fontId="83" fillId="0" borderId="13" xfId="0" applyFont="1" applyFill="1" applyBorder="1" applyAlignment="1">
      <alignment/>
    </xf>
    <xf numFmtId="189" fontId="13" fillId="0" borderId="0" xfId="0" applyNumberFormat="1" applyFont="1" applyFill="1" applyBorder="1" applyAlignment="1">
      <alignment horizontal="left"/>
    </xf>
    <xf numFmtId="189" fontId="13" fillId="0" borderId="0" xfId="0" applyNumberFormat="1" applyFont="1" applyBorder="1" applyAlignment="1">
      <alignment horizontal="left"/>
    </xf>
    <xf numFmtId="16" fontId="13" fillId="0" borderId="0" xfId="0" applyNumberFormat="1" applyFont="1" applyBorder="1" applyAlignment="1">
      <alignment horizontal="center"/>
    </xf>
    <xf numFmtId="0" fontId="14" fillId="0" borderId="12" xfId="0" applyFont="1" applyBorder="1" applyAlignment="1">
      <alignment/>
    </xf>
    <xf numFmtId="189" fontId="13" fillId="0" borderId="0" xfId="50" applyNumberFormat="1" applyFont="1" applyFill="1" applyBorder="1" applyAlignment="1">
      <alignment horizontal="right"/>
      <protection/>
    </xf>
    <xf numFmtId="0" fontId="14" fillId="0" borderId="17" xfId="50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0" fontId="77" fillId="0" borderId="0" xfId="0" applyFont="1" applyAlignment="1">
      <alignment/>
    </xf>
    <xf numFmtId="0" fontId="13" fillId="0" borderId="17" xfId="50" applyFont="1" applyBorder="1" applyAlignment="1">
      <alignment horizontal="right"/>
      <protection/>
    </xf>
    <xf numFmtId="0" fontId="49" fillId="33" borderId="0" xfId="0" applyFont="1" applyFill="1" applyBorder="1" applyAlignment="1">
      <alignment/>
    </xf>
    <xf numFmtId="0" fontId="49" fillId="33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9" fillId="35" borderId="23" xfId="50" applyFont="1" applyFill="1" applyBorder="1" applyAlignment="1">
      <alignment horizontal="center"/>
      <protection/>
    </xf>
    <xf numFmtId="0" fontId="14" fillId="35" borderId="24" xfId="0" applyFont="1" applyFill="1" applyBorder="1" applyAlignment="1">
      <alignment horizontal="left"/>
    </xf>
    <xf numFmtId="0" fontId="10" fillId="35" borderId="22" xfId="50" applyFont="1" applyFill="1" applyBorder="1" applyAlignment="1">
      <alignment horizontal="left"/>
      <protection/>
    </xf>
    <xf numFmtId="0" fontId="83" fillId="35" borderId="25" xfId="0" applyFont="1" applyFill="1" applyBorder="1" applyAlignment="1">
      <alignment/>
    </xf>
    <xf numFmtId="0" fontId="89" fillId="36" borderId="18" xfId="50" applyFont="1" applyFill="1" applyBorder="1" applyAlignment="1">
      <alignment horizontal="center"/>
      <protection/>
    </xf>
    <xf numFmtId="3" fontId="89" fillId="36" borderId="19" xfId="50" applyNumberFormat="1" applyFont="1" applyFill="1" applyBorder="1">
      <alignment/>
      <protection/>
    </xf>
    <xf numFmtId="3" fontId="89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center"/>
      <protection/>
    </xf>
    <xf numFmtId="0" fontId="21" fillId="36" borderId="19" xfId="50" applyFont="1" applyFill="1" applyBorder="1" applyAlignment="1">
      <alignment horizontal="center"/>
      <protection/>
    </xf>
    <xf numFmtId="3" fontId="23" fillId="36" borderId="19" xfId="50" applyNumberFormat="1" applyFont="1" applyFill="1" applyBorder="1">
      <alignment/>
      <protection/>
    </xf>
    <xf numFmtId="3" fontId="23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left"/>
      <protection/>
    </xf>
    <xf numFmtId="0" fontId="23" fillId="36" borderId="19" xfId="50" applyFont="1" applyFill="1" applyBorder="1">
      <alignment/>
      <protection/>
    </xf>
    <xf numFmtId="0" fontId="23" fillId="36" borderId="19" xfId="50" applyFont="1" applyFill="1" applyBorder="1" applyAlignment="1">
      <alignment horizontal="center"/>
      <protection/>
    </xf>
    <xf numFmtId="0" fontId="2" fillId="0" borderId="12" xfId="51" applyFill="1" applyBorder="1">
      <alignment/>
      <protection/>
    </xf>
    <xf numFmtId="0" fontId="9" fillId="2" borderId="19" xfId="50" applyFont="1" applyFill="1" applyBorder="1" applyAlignment="1">
      <alignment horizontal="centerContinuous"/>
      <protection/>
    </xf>
    <xf numFmtId="0" fontId="9" fillId="2" borderId="20" xfId="50" applyFont="1" applyFill="1" applyBorder="1" applyAlignment="1">
      <alignment horizontal="left"/>
      <protection/>
    </xf>
    <xf numFmtId="0" fontId="10" fillId="35" borderId="26" xfId="50" applyFont="1" applyFill="1" applyBorder="1" applyAlignment="1">
      <alignment horizontal="left"/>
      <protection/>
    </xf>
    <xf numFmtId="0" fontId="14" fillId="35" borderId="22" xfId="0" applyFont="1" applyFill="1" applyBorder="1" applyAlignment="1">
      <alignment horizontal="left"/>
    </xf>
    <xf numFmtId="0" fontId="19" fillId="0" borderId="26" xfId="50" applyFont="1" applyFill="1" applyBorder="1" applyAlignment="1">
      <alignment horizontal="center"/>
      <protection/>
    </xf>
    <xf numFmtId="3" fontId="14" fillId="37" borderId="0" xfId="50" applyNumberFormat="1" applyFont="1" applyFill="1" applyBorder="1" applyAlignment="1">
      <alignment/>
      <protection/>
    </xf>
    <xf numFmtId="0" fontId="85" fillId="0" borderId="26" xfId="0" applyFont="1" applyFill="1" applyBorder="1" applyAlignment="1">
      <alignment horizontal="center"/>
    </xf>
    <xf numFmtId="0" fontId="13" fillId="0" borderId="12" xfId="50" applyFont="1" applyFill="1" applyBorder="1" applyAlignment="1">
      <alignment horizontal="left"/>
      <protection/>
    </xf>
    <xf numFmtId="0" fontId="13" fillId="0" borderId="27" xfId="0" applyFont="1" applyFill="1" applyBorder="1" applyAlignment="1">
      <alignment horizontal="center"/>
    </xf>
    <xf numFmtId="0" fontId="14" fillId="34" borderId="13" xfId="50" applyFont="1" applyFill="1" applyBorder="1" applyAlignment="1">
      <alignment horizontal="center"/>
      <protection/>
    </xf>
    <xf numFmtId="0" fontId="15" fillId="0" borderId="0" xfId="50" applyFont="1" applyBorder="1" applyAlignment="1">
      <alignment horizontal="center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4" fillId="0" borderId="12" xfId="51" applyFont="1" applyFill="1" applyBorder="1">
      <alignment/>
      <protection/>
    </xf>
    <xf numFmtId="0" fontId="14" fillId="37" borderId="12" xfId="50" applyFont="1" applyFill="1" applyBorder="1" applyAlignment="1">
      <alignment/>
      <protection/>
    </xf>
    <xf numFmtId="0" fontId="83" fillId="35" borderId="27" xfId="0" applyFont="1" applyFill="1" applyBorder="1" applyAlignment="1">
      <alignment/>
    </xf>
    <xf numFmtId="0" fontId="85" fillId="0" borderId="25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90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14" fillId="0" borderId="10" xfId="50" applyFont="1" applyFill="1" applyBorder="1" applyAlignment="1">
      <alignment horizontal="left"/>
      <protection/>
    </xf>
    <xf numFmtId="0" fontId="83" fillId="33" borderId="11" xfId="0" applyFont="1" applyFill="1" applyBorder="1" applyAlignment="1">
      <alignment/>
    </xf>
    <xf numFmtId="0" fontId="14" fillId="33" borderId="11" xfId="50" applyFont="1" applyFill="1" applyBorder="1" applyAlignment="1">
      <alignment horizontal="left"/>
      <protection/>
    </xf>
    <xf numFmtId="3" fontId="88" fillId="33" borderId="11" xfId="0" applyNumberFormat="1" applyFont="1" applyFill="1" applyBorder="1" applyAlignment="1">
      <alignment/>
    </xf>
    <xf numFmtId="0" fontId="14" fillId="33" borderId="11" xfId="50" applyFont="1" applyFill="1" applyBorder="1" applyAlignment="1">
      <alignment horizontal="center"/>
      <protection/>
    </xf>
    <xf numFmtId="0" fontId="13" fillId="0" borderId="10" xfId="50" applyFont="1" applyBorder="1">
      <alignment/>
      <protection/>
    </xf>
    <xf numFmtId="3" fontId="14" fillId="0" borderId="11" xfId="50" applyNumberFormat="1" applyFont="1" applyFill="1" applyBorder="1">
      <alignment/>
      <protection/>
    </xf>
    <xf numFmtId="0" fontId="13" fillId="0" borderId="11" xfId="50" applyFont="1" applyBorder="1">
      <alignment/>
      <protection/>
    </xf>
    <xf numFmtId="0" fontId="3" fillId="0" borderId="11" xfId="50" applyFont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49" fillId="0" borderId="15" xfId="0" applyFont="1" applyFill="1" applyBorder="1" applyAlignment="1">
      <alignment/>
    </xf>
    <xf numFmtId="0" fontId="0" fillId="0" borderId="0" xfId="0" applyFill="1" applyBorder="1" applyAlignment="1">
      <alignment/>
    </xf>
    <xf numFmtId="0" fontId="83" fillId="35" borderId="28" xfId="0" applyFont="1" applyFill="1" applyBorder="1" applyAlignment="1">
      <alignment/>
    </xf>
    <xf numFmtId="0" fontId="0" fillId="0" borderId="22" xfId="0" applyFill="1" applyBorder="1" applyAlignment="1">
      <alignment/>
    </xf>
    <xf numFmtId="0" fontId="10" fillId="35" borderId="25" xfId="50" applyFont="1" applyFill="1" applyBorder="1" applyAlignment="1">
      <alignment horizontal="left"/>
      <protection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85" fillId="0" borderId="29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22" fontId="9" fillId="0" borderId="10" xfId="50" applyNumberFormat="1" applyFont="1" applyFill="1" applyBorder="1">
      <alignment/>
      <protection/>
    </xf>
    <xf numFmtId="0" fontId="2" fillId="0" borderId="11" xfId="50" applyFont="1" applyFill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12" xfId="50" applyFont="1" applyFill="1" applyBorder="1" applyAlignment="1">
      <alignment horizontal="left"/>
      <protection/>
    </xf>
    <xf numFmtId="0" fontId="2" fillId="0" borderId="0" xfId="50" applyFont="1" applyFill="1" applyBorder="1">
      <alignment/>
      <protection/>
    </xf>
    <xf numFmtId="0" fontId="14" fillId="0" borderId="0" xfId="0" applyFont="1" applyFill="1" applyBorder="1" applyAlignment="1">
      <alignment/>
    </xf>
    <xf numFmtId="20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84" fillId="0" borderId="0" xfId="0" applyFont="1" applyFill="1" applyBorder="1" applyAlignment="1">
      <alignment horizontal="center" readingOrder="1"/>
    </xf>
    <xf numFmtId="0" fontId="2" fillId="0" borderId="0" xfId="50" applyFont="1" applyFill="1" applyBorder="1" applyAlignment="1">
      <alignment horizontal="center"/>
      <protection/>
    </xf>
    <xf numFmtId="0" fontId="2" fillId="0" borderId="13" xfId="50" applyFont="1" applyFill="1" applyBorder="1">
      <alignment/>
      <protection/>
    </xf>
    <xf numFmtId="0" fontId="8" fillId="0" borderId="0" xfId="50" applyFont="1" applyFill="1" applyBorder="1" applyAlignment="1">
      <alignment horizontal="center"/>
      <protection/>
    </xf>
    <xf numFmtId="0" fontId="7" fillId="0" borderId="0" xfId="50" applyFont="1" applyFill="1" applyBorder="1" applyAlignment="1">
      <alignment horizontal="centerContinuous"/>
      <protection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83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66" fillId="0" borderId="0" xfId="0" applyFont="1" applyBorder="1" applyAlignment="1">
      <alignment/>
    </xf>
    <xf numFmtId="0" fontId="13" fillId="0" borderId="12" xfId="0" applyFont="1" applyFill="1" applyBorder="1" applyAlignment="1">
      <alignment horizontal="left"/>
    </xf>
    <xf numFmtId="0" fontId="19" fillId="35" borderId="23" xfId="50" applyFont="1" applyFill="1" applyBorder="1" applyAlignment="1">
      <alignment horizontal="center"/>
      <protection/>
    </xf>
    <xf numFmtId="0" fontId="8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77" fillId="0" borderId="0" xfId="0" applyFont="1" applyBorder="1" applyAlignment="1">
      <alignment/>
    </xf>
    <xf numFmtId="0" fontId="14" fillId="35" borderId="24" xfId="0" applyFont="1" applyFill="1" applyBorder="1" applyAlignment="1">
      <alignment horizontal="left"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>
      <alignment/>
      <protection/>
    </xf>
    <xf numFmtId="0" fontId="83" fillId="35" borderId="25" xfId="0" applyFont="1" applyFill="1" applyBorder="1" applyAlignment="1">
      <alignment/>
    </xf>
    <xf numFmtId="189" fontId="13" fillId="0" borderId="0" xfId="50" applyNumberFormat="1" applyFont="1" applyFill="1" applyBorder="1" applyAlignment="1">
      <alignment horizontal="left"/>
      <protection/>
    </xf>
    <xf numFmtId="189" fontId="13" fillId="0" borderId="0" xfId="50" applyNumberFormat="1" applyFont="1" applyFill="1" applyBorder="1" applyAlignment="1">
      <alignment horizontal="right"/>
      <protection/>
    </xf>
    <xf numFmtId="3" fontId="85" fillId="0" borderId="0" xfId="0" applyNumberFormat="1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66" fillId="0" borderId="0" xfId="0" applyFont="1" applyAlignment="1">
      <alignment/>
    </xf>
    <xf numFmtId="0" fontId="77" fillId="0" borderId="0" xfId="0" applyFont="1" applyAlignment="1">
      <alignment/>
    </xf>
    <xf numFmtId="0" fontId="10" fillId="35" borderId="22" xfId="50" applyFont="1" applyFill="1" applyBorder="1" applyAlignment="1">
      <alignment horizontal="lef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4" fillId="0" borderId="12" xfId="0" applyFont="1" applyBorder="1" applyAlignment="1">
      <alignment/>
    </xf>
    <xf numFmtId="0" fontId="0" fillId="0" borderId="0" xfId="0" applyFont="1" applyFill="1" applyAlignment="1">
      <alignment/>
    </xf>
    <xf numFmtId="0" fontId="77" fillId="0" borderId="0" xfId="0" applyFont="1" applyFill="1" applyBorder="1" applyAlignment="1">
      <alignment/>
    </xf>
    <xf numFmtId="16" fontId="0" fillId="0" borderId="0" xfId="0" applyNumberFormat="1" applyFont="1" applyFill="1" applyBorder="1" applyAlignment="1">
      <alignment/>
    </xf>
    <xf numFmtId="189" fontId="13" fillId="0" borderId="0" xfId="51" applyNumberFormat="1" applyFont="1" applyFill="1" applyBorder="1" applyAlignment="1">
      <alignment horizontal="left"/>
      <protection/>
    </xf>
    <xf numFmtId="0" fontId="0" fillId="0" borderId="12" xfId="0" applyFont="1" applyFill="1" applyBorder="1" applyAlignment="1">
      <alignment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3" fontId="90" fillId="36" borderId="19" xfId="50" applyNumberFormat="1" applyFont="1" applyFill="1" applyBorder="1">
      <alignment/>
      <protection/>
    </xf>
    <xf numFmtId="3" fontId="90" fillId="36" borderId="20" xfId="50" applyNumberFormat="1" applyFont="1" applyFill="1" applyBorder="1">
      <alignment/>
      <protection/>
    </xf>
    <xf numFmtId="0" fontId="85" fillId="0" borderId="0" xfId="0" applyFont="1" applyFill="1" applyBorder="1" applyAlignment="1">
      <alignment/>
    </xf>
    <xf numFmtId="0" fontId="85" fillId="0" borderId="0" xfId="0" applyFont="1" applyBorder="1" applyAlignment="1">
      <alignment/>
    </xf>
    <xf numFmtId="0" fontId="85" fillId="0" borderId="0" xfId="0" applyFont="1" applyBorder="1" applyAlignment="1">
      <alignment horizontal="center"/>
    </xf>
    <xf numFmtId="3" fontId="91" fillId="0" borderId="0" xfId="57" applyNumberFormat="1" applyFont="1" applyBorder="1" applyAlignment="1">
      <alignment horizontal="right"/>
    </xf>
    <xf numFmtId="3" fontId="85" fillId="0" borderId="0" xfId="0" applyNumberFormat="1" applyFont="1" applyBorder="1" applyAlignment="1">
      <alignment/>
    </xf>
    <xf numFmtId="0" fontId="85" fillId="0" borderId="0" xfId="0" applyFont="1" applyFill="1" applyBorder="1" applyAlignment="1">
      <alignment horizontal="center"/>
    </xf>
    <xf numFmtId="3" fontId="13" fillId="0" borderId="0" xfId="50" applyNumberFormat="1" applyFont="1" applyFill="1" applyBorder="1" applyAlignment="1">
      <alignment horizontal="right"/>
      <protection/>
    </xf>
    <xf numFmtId="0" fontId="11" fillId="0" borderId="0" xfId="50" applyFont="1" applyFill="1" applyBorder="1" applyAlignment="1">
      <alignment horizontal="center"/>
      <protection/>
    </xf>
    <xf numFmtId="0" fontId="12" fillId="0" borderId="0" xfId="50" applyFont="1" applyFill="1" applyBorder="1" applyAlignment="1">
      <alignment horizontal="center"/>
      <protection/>
    </xf>
    <xf numFmtId="3" fontId="11" fillId="0" borderId="0" xfId="50" applyNumberFormat="1" applyFont="1" applyFill="1" applyBorder="1">
      <alignment/>
      <protection/>
    </xf>
    <xf numFmtId="0" fontId="66" fillId="0" borderId="0" xfId="0" applyFont="1" applyFill="1" applyAlignment="1">
      <alignment/>
    </xf>
    <xf numFmtId="0" fontId="83" fillId="0" borderId="13" xfId="0" applyFont="1" applyFill="1" applyBorder="1" applyAlignment="1">
      <alignment/>
    </xf>
    <xf numFmtId="0" fontId="14" fillId="0" borderId="12" xfId="0" applyFont="1" applyFill="1" applyBorder="1" applyAlignment="1">
      <alignment horizontal="left"/>
    </xf>
    <xf numFmtId="0" fontId="83" fillId="0" borderId="0" xfId="0" applyFont="1" applyFill="1" applyBorder="1" applyAlignment="1">
      <alignment/>
    </xf>
    <xf numFmtId="0" fontId="83" fillId="0" borderId="12" xfId="0" applyFont="1" applyFill="1" applyBorder="1" applyAlignment="1">
      <alignment/>
    </xf>
    <xf numFmtId="3" fontId="85" fillId="0" borderId="0" xfId="0" applyNumberFormat="1" applyFont="1" applyFill="1" applyBorder="1" applyAlignment="1">
      <alignment/>
    </xf>
    <xf numFmtId="0" fontId="14" fillId="0" borderId="13" xfId="50" applyFont="1" applyFill="1" applyBorder="1" applyAlignment="1">
      <alignment horizontal="left"/>
      <protection/>
    </xf>
    <xf numFmtId="0" fontId="22" fillId="0" borderId="0" xfId="0" applyFont="1" applyFill="1" applyBorder="1" applyAlignment="1">
      <alignment horizontal="left"/>
    </xf>
    <xf numFmtId="189" fontId="13" fillId="0" borderId="0" xfId="0" applyNumberFormat="1" applyFont="1" applyBorder="1" applyAlignment="1">
      <alignment horizontal="left"/>
    </xf>
    <xf numFmtId="189" fontId="13" fillId="0" borderId="0" xfId="0" applyNumberFormat="1" applyFont="1" applyBorder="1" applyAlignment="1">
      <alignment horizontal="center"/>
    </xf>
    <xf numFmtId="16" fontId="13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85" fillId="0" borderId="12" xfId="0" applyFont="1" applyFill="1" applyBorder="1" applyAlignment="1">
      <alignment/>
    </xf>
    <xf numFmtId="0" fontId="14" fillId="0" borderId="14" xfId="50" applyFont="1" applyFill="1" applyBorder="1">
      <alignment/>
      <protection/>
    </xf>
    <xf numFmtId="0" fontId="0" fillId="0" borderId="15" xfId="0" applyFont="1" applyFill="1" applyBorder="1" applyAlignment="1">
      <alignment/>
    </xf>
    <xf numFmtId="0" fontId="13" fillId="0" borderId="15" xfId="50" applyFont="1" applyFill="1" applyBorder="1" applyAlignment="1">
      <alignment horizontal="left"/>
      <protection/>
    </xf>
    <xf numFmtId="3" fontId="85" fillId="0" borderId="15" xfId="0" applyNumberFormat="1" applyFont="1" applyFill="1" applyBorder="1" applyAlignment="1">
      <alignment/>
    </xf>
    <xf numFmtId="0" fontId="13" fillId="0" borderId="15" xfId="50" applyFont="1" applyFill="1" applyBorder="1" applyAlignment="1">
      <alignment horizontal="center"/>
      <protection/>
    </xf>
    <xf numFmtId="0" fontId="14" fillId="0" borderId="16" xfId="50" applyFont="1" applyFill="1" applyBorder="1" applyAlignment="1">
      <alignment horizontal="right"/>
      <protection/>
    </xf>
    <xf numFmtId="0" fontId="14" fillId="0" borderId="10" xfId="50" applyFont="1" applyFill="1" applyBorder="1">
      <alignment/>
      <protection/>
    </xf>
    <xf numFmtId="0" fontId="13" fillId="0" borderId="11" xfId="50" applyFont="1" applyFill="1" applyBorder="1" applyAlignment="1">
      <alignment horizontal="left"/>
      <protection/>
    </xf>
    <xf numFmtId="0" fontId="92" fillId="0" borderId="11" xfId="0" applyFont="1" applyBorder="1" applyAlignment="1">
      <alignment/>
    </xf>
    <xf numFmtId="3" fontId="85" fillId="0" borderId="11" xfId="0" applyNumberFormat="1" applyFont="1" applyFill="1" applyBorder="1" applyAlignment="1">
      <alignment/>
    </xf>
    <xf numFmtId="0" fontId="13" fillId="0" borderId="11" xfId="50" applyFont="1" applyFill="1" applyBorder="1" applyAlignment="1">
      <alignment horizontal="center"/>
      <protection/>
    </xf>
    <xf numFmtId="0" fontId="14" fillId="0" borderId="17" xfId="50" applyFont="1" applyFill="1" applyBorder="1" applyAlignment="1">
      <alignment horizontal="right"/>
      <protection/>
    </xf>
    <xf numFmtId="0" fontId="14" fillId="0" borderId="12" xfId="50" applyFont="1" applyFill="1" applyBorder="1">
      <alignment/>
      <protection/>
    </xf>
    <xf numFmtId="3" fontId="12" fillId="0" borderId="0" xfId="50" applyNumberFormat="1" applyFont="1" applyFill="1" applyBorder="1">
      <alignment/>
      <protection/>
    </xf>
    <xf numFmtId="0" fontId="13" fillId="0" borderId="0" xfId="50" applyFont="1" applyFill="1" applyBorder="1" applyAlignment="1">
      <alignment horizontal="center"/>
      <protection/>
    </xf>
    <xf numFmtId="0" fontId="77" fillId="0" borderId="0" xfId="0" applyFont="1" applyFill="1" applyAlignment="1">
      <alignment/>
    </xf>
    <xf numFmtId="0" fontId="49" fillId="0" borderId="0" xfId="0" applyFont="1" applyAlignment="1">
      <alignment/>
    </xf>
    <xf numFmtId="16" fontId="83" fillId="35" borderId="22" xfId="0" applyNumberFormat="1" applyFont="1" applyFill="1" applyBorder="1" applyAlignment="1">
      <alignment/>
    </xf>
    <xf numFmtId="3" fontId="13" fillId="0" borderId="0" xfId="50" applyNumberFormat="1" applyFont="1" applyFill="1" applyBorder="1" applyAlignment="1">
      <alignment horizontal="center"/>
      <protection/>
    </xf>
    <xf numFmtId="1" fontId="13" fillId="0" borderId="0" xfId="0" applyNumberFormat="1" applyFont="1" applyFill="1" applyBorder="1" applyAlignment="1">
      <alignment horizontal="center"/>
    </xf>
    <xf numFmtId="0" fontId="13" fillId="0" borderId="0" xfId="50" applyFont="1" applyFill="1" applyBorder="1" applyAlignment="1">
      <alignment horizontal="left"/>
      <protection/>
    </xf>
    <xf numFmtId="0" fontId="13" fillId="0" borderId="0" xfId="50" applyFont="1" applyFill="1" applyBorder="1" applyAlignment="1">
      <alignment/>
      <protection/>
    </xf>
    <xf numFmtId="16" fontId="13" fillId="0" borderId="0" xfId="50" applyNumberFormat="1" applyFont="1" applyFill="1" applyBorder="1" applyAlignment="1">
      <alignment/>
      <protection/>
    </xf>
    <xf numFmtId="3" fontId="13" fillId="0" borderId="0" xfId="50" applyNumberFormat="1" applyFont="1" applyFill="1" applyBorder="1">
      <alignment/>
      <protection/>
    </xf>
    <xf numFmtId="0" fontId="13" fillId="0" borderId="13" xfId="50" applyFont="1" applyFill="1" applyBorder="1" applyAlignment="1">
      <alignment horizontal="right"/>
      <protection/>
    </xf>
    <xf numFmtId="0" fontId="26" fillId="0" borderId="0" xfId="50" applyFont="1" applyFill="1" applyBorder="1" applyAlignment="1">
      <alignment horizontal="left"/>
      <protection/>
    </xf>
    <xf numFmtId="0" fontId="26" fillId="0" borderId="0" xfId="50" applyFont="1" applyFill="1" applyBorder="1" applyAlignment="1">
      <alignment horizontal="center"/>
      <protection/>
    </xf>
    <xf numFmtId="0" fontId="26" fillId="0" borderId="0" xfId="50" applyFont="1" applyFill="1" applyBorder="1">
      <alignment/>
      <protection/>
    </xf>
    <xf numFmtId="0" fontId="20" fillId="0" borderId="12" xfId="50" applyFont="1" applyFill="1" applyBorder="1">
      <alignment/>
      <protection/>
    </xf>
    <xf numFmtId="0" fontId="14" fillId="0" borderId="14" xfId="50" applyFont="1" applyFill="1" applyBorder="1" applyAlignment="1">
      <alignment horizontal="left"/>
      <protection/>
    </xf>
    <xf numFmtId="0" fontId="83" fillId="0" borderId="15" xfId="0" applyFont="1" applyFill="1" applyBorder="1" applyAlignment="1">
      <alignment/>
    </xf>
    <xf numFmtId="0" fontId="14" fillId="0" borderId="15" xfId="50" applyFont="1" applyFill="1" applyBorder="1" applyAlignment="1">
      <alignment horizontal="left"/>
      <protection/>
    </xf>
    <xf numFmtId="3" fontId="88" fillId="0" borderId="15" xfId="0" applyNumberFormat="1" applyFont="1" applyFill="1" applyBorder="1" applyAlignment="1">
      <alignment/>
    </xf>
    <xf numFmtId="0" fontId="14" fillId="0" borderId="15" xfId="50" applyFont="1" applyFill="1" applyBorder="1" applyAlignment="1">
      <alignment horizontal="center"/>
      <protection/>
    </xf>
    <xf numFmtId="0" fontId="93" fillId="0" borderId="10" xfId="0" applyFont="1" applyFill="1" applyBorder="1" applyAlignment="1">
      <alignment/>
    </xf>
    <xf numFmtId="0" fontId="13" fillId="0" borderId="11" xfId="50" applyFont="1" applyFill="1" applyBorder="1">
      <alignment/>
      <protection/>
    </xf>
    <xf numFmtId="0" fontId="94" fillId="0" borderId="17" xfId="0" applyFont="1" applyFill="1" applyBorder="1" applyAlignment="1">
      <alignment/>
    </xf>
    <xf numFmtId="3" fontId="14" fillId="0" borderId="0" xfId="50" applyNumberFormat="1" applyFont="1" applyFill="1" applyBorder="1">
      <alignment/>
      <protection/>
    </xf>
    <xf numFmtId="0" fontId="13" fillId="0" borderId="0" xfId="50" applyFont="1" applyFill="1" applyBorder="1">
      <alignment/>
      <protection/>
    </xf>
    <xf numFmtId="0" fontId="4" fillId="0" borderId="0" xfId="50" applyFont="1" applyFill="1" applyBorder="1" applyAlignment="1">
      <alignment horizontal="center"/>
      <protection/>
    </xf>
    <xf numFmtId="0" fontId="3" fillId="0" borderId="0" xfId="50" applyFont="1" applyFill="1" applyBorder="1" applyAlignment="1">
      <alignment horizontal="center"/>
      <protection/>
    </xf>
    <xf numFmtId="0" fontId="11" fillId="0" borderId="0" xfId="50" applyFont="1" applyFill="1" applyBorder="1" applyAlignment="1">
      <alignment horizontal="left"/>
      <protection/>
    </xf>
    <xf numFmtId="0" fontId="15" fillId="0" borderId="0" xfId="50" applyFont="1" applyFill="1" applyBorder="1" applyAlignment="1">
      <alignment horizontal="centerContinuous"/>
      <protection/>
    </xf>
    <xf numFmtId="0" fontId="14" fillId="0" borderId="13" xfId="50" applyFont="1" applyFill="1" applyBorder="1" applyAlignment="1">
      <alignment horizontal="centerContinuous"/>
      <protection/>
    </xf>
    <xf numFmtId="0" fontId="14" fillId="37" borderId="12" xfId="50" applyFont="1" applyFill="1" applyBorder="1" applyAlignment="1">
      <alignment horizontal="centerContinuous"/>
      <protection/>
    </xf>
    <xf numFmtId="0" fontId="14" fillId="37" borderId="0" xfId="50" applyFont="1" applyFill="1" applyBorder="1" applyAlignment="1">
      <alignment horizontal="centerContinuous"/>
      <protection/>
    </xf>
    <xf numFmtId="0" fontId="13" fillId="0" borderId="12" xfId="50" applyFont="1" applyFill="1" applyBorder="1" applyAlignment="1">
      <alignment horizontal="left"/>
      <protection/>
    </xf>
    <xf numFmtId="0" fontId="14" fillId="37" borderId="12" xfId="50" applyFont="1" applyFill="1" applyBorder="1">
      <alignment/>
      <protection/>
    </xf>
    <xf numFmtId="3" fontId="16" fillId="37" borderId="0" xfId="50" applyNumberFormat="1" applyFont="1" applyFill="1" applyBorder="1">
      <alignment/>
      <protection/>
    </xf>
    <xf numFmtId="3" fontId="14" fillId="0" borderId="12" xfId="50" applyNumberFormat="1" applyFont="1" applyFill="1" applyBorder="1">
      <alignment/>
      <protection/>
    </xf>
    <xf numFmtId="0" fontId="14" fillId="0" borderId="0" xfId="50" applyFont="1" applyFill="1" applyBorder="1">
      <alignment/>
      <protection/>
    </xf>
    <xf numFmtId="3" fontId="16" fillId="0" borderId="0" xfId="50" applyNumberFormat="1" applyFont="1" applyFill="1" applyBorder="1">
      <alignment/>
      <protection/>
    </xf>
    <xf numFmtId="3" fontId="13" fillId="0" borderId="13" xfId="50" applyNumberFormat="1" applyFont="1" applyFill="1" applyBorder="1" applyAlignment="1">
      <alignment/>
      <protection/>
    </xf>
    <xf numFmtId="3" fontId="13" fillId="0" borderId="13" xfId="50" applyNumberFormat="1" applyFont="1" applyFill="1" applyBorder="1">
      <alignment/>
      <protection/>
    </xf>
    <xf numFmtId="0" fontId="14" fillId="0" borderId="12" xfId="50" applyFont="1" applyFill="1" applyBorder="1" applyAlignment="1">
      <alignment horizontal="centerContinuous"/>
      <protection/>
    </xf>
    <xf numFmtId="0" fontId="14" fillId="0" borderId="0" xfId="50" applyFont="1" applyFill="1" applyBorder="1" applyAlignment="1">
      <alignment horizontal="centerContinuous"/>
      <protection/>
    </xf>
    <xf numFmtId="3" fontId="2" fillId="0" borderId="0" xfId="50" applyNumberFormat="1" applyFont="1" applyFill="1" applyBorder="1">
      <alignment/>
      <protection/>
    </xf>
    <xf numFmtId="3" fontId="83" fillId="0" borderId="12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7" fillId="0" borderId="12" xfId="50" applyFont="1" applyFill="1" applyBorder="1">
      <alignment/>
      <protection/>
    </xf>
    <xf numFmtId="0" fontId="28" fillId="0" borderId="0" xfId="50" applyFont="1" applyFill="1" applyBorder="1">
      <alignment/>
      <protection/>
    </xf>
    <xf numFmtId="0" fontId="14" fillId="0" borderId="14" xfId="50" applyFont="1" applyBorder="1">
      <alignment/>
      <protection/>
    </xf>
    <xf numFmtId="0" fontId="20" fillId="0" borderId="15" xfId="50" applyFont="1" applyBorder="1">
      <alignment/>
      <protection/>
    </xf>
    <xf numFmtId="0" fontId="20" fillId="0" borderId="15" xfId="50" applyFont="1" applyFill="1" applyBorder="1">
      <alignment/>
      <protection/>
    </xf>
    <xf numFmtId="0" fontId="20" fillId="0" borderId="15" xfId="50" applyFont="1" applyFill="1" applyBorder="1" applyAlignment="1">
      <alignment horizontal="center"/>
      <protection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3" fontId="0" fillId="0" borderId="0" xfId="0" applyNumberFormat="1" applyFont="1" applyAlignment="1">
      <alignment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7" fillId="0" borderId="0" xfId="0" applyFont="1" applyAlignment="1">
      <alignment/>
    </xf>
    <xf numFmtId="0" fontId="8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90" fillId="33" borderId="0" xfId="50" applyFont="1" applyFill="1" applyBorder="1" applyAlignment="1">
      <alignment horizontal="center"/>
      <protection/>
    </xf>
    <xf numFmtId="3" fontId="90" fillId="33" borderId="0" xfId="50" applyNumberFormat="1" applyFont="1" applyFill="1" applyBorder="1">
      <alignment/>
      <protection/>
    </xf>
    <xf numFmtId="0" fontId="0" fillId="0" borderId="11" xfId="0" applyBorder="1" applyAlignment="1">
      <alignment/>
    </xf>
    <xf numFmtId="0" fontId="0" fillId="0" borderId="14" xfId="0" applyFont="1" applyFill="1" applyBorder="1" applyAlignment="1">
      <alignment/>
    </xf>
    <xf numFmtId="0" fontId="23" fillId="33" borderId="15" xfId="50" applyFont="1" applyFill="1" applyBorder="1" applyAlignment="1">
      <alignment horizontal="left"/>
      <protection/>
    </xf>
    <xf numFmtId="0" fontId="23" fillId="33" borderId="15" xfId="50" applyFont="1" applyFill="1" applyBorder="1">
      <alignment/>
      <protection/>
    </xf>
    <xf numFmtId="0" fontId="23" fillId="33" borderId="15" xfId="50" applyFont="1" applyFill="1" applyBorder="1" applyAlignment="1">
      <alignment horizontal="center"/>
      <protection/>
    </xf>
    <xf numFmtId="3" fontId="23" fillId="33" borderId="15" xfId="50" applyNumberFormat="1" applyFont="1" applyFill="1" applyBorder="1">
      <alignment/>
      <protection/>
    </xf>
    <xf numFmtId="0" fontId="0" fillId="0" borderId="16" xfId="0" applyFont="1" applyFill="1" applyBorder="1" applyAlignment="1">
      <alignment/>
    </xf>
    <xf numFmtId="0" fontId="2" fillId="0" borderId="15" xfId="50" applyFont="1" applyBorder="1">
      <alignment/>
      <protection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0" xfId="50" applyFont="1" applyFill="1" applyBorder="1" applyAlignment="1">
      <alignment horizontal="center"/>
      <protection/>
    </xf>
    <xf numFmtId="0" fontId="83" fillId="35" borderId="22" xfId="0" applyFont="1" applyFill="1" applyBorder="1" applyAlignment="1">
      <alignment horizontal="center"/>
    </xf>
    <xf numFmtId="189" fontId="13" fillId="0" borderId="0" xfId="50" applyNumberFormat="1" applyFont="1" applyFill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189" fontId="13" fillId="0" borderId="0" xfId="50" applyNumberFormat="1" applyFont="1" applyFill="1" applyBorder="1" applyAlignment="1">
      <alignment horizontal="center"/>
      <protection/>
    </xf>
    <xf numFmtId="0" fontId="92" fillId="0" borderId="11" xfId="0" applyFont="1" applyBorder="1" applyAlignment="1">
      <alignment horizontal="center"/>
    </xf>
    <xf numFmtId="0" fontId="13" fillId="0" borderId="11" xfId="50" applyFont="1" applyBorder="1" applyAlignment="1">
      <alignment horizontal="center"/>
      <protection/>
    </xf>
    <xf numFmtId="0" fontId="2" fillId="34" borderId="0" xfId="50" applyFill="1" applyBorder="1" applyAlignment="1">
      <alignment horizontal="center"/>
      <protection/>
    </xf>
    <xf numFmtId="0" fontId="13" fillId="0" borderId="0" xfId="50" applyFont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2" fillId="0" borderId="0" xfId="51" applyFill="1" applyBorder="1" applyAlignment="1">
      <alignment horizontal="center"/>
      <protection/>
    </xf>
    <xf numFmtId="0" fontId="25" fillId="35" borderId="22" xfId="50" applyFont="1" applyFill="1" applyBorder="1" applyAlignment="1">
      <alignment horizontal="center"/>
      <protection/>
    </xf>
    <xf numFmtId="189" fontId="13" fillId="0" borderId="0" xfId="51" applyNumberFormat="1" applyFont="1" applyFill="1" applyBorder="1" applyAlignment="1">
      <alignment horizontal="center"/>
      <protection/>
    </xf>
    <xf numFmtId="0" fontId="99" fillId="0" borderId="0" xfId="0" applyFont="1" applyFill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85" fillId="0" borderId="0" xfId="51" applyFont="1" applyFill="1" applyBorder="1" applyAlignment="1">
      <alignment horizontal="center"/>
      <protection/>
    </xf>
    <xf numFmtId="0" fontId="49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6" fontId="13" fillId="0" borderId="0" xfId="51" applyNumberFormat="1" applyFont="1" applyFill="1" applyBorder="1" applyAlignment="1">
      <alignment horizontal="center"/>
      <protection/>
    </xf>
    <xf numFmtId="189" fontId="13" fillId="0" borderId="0" xfId="51" applyNumberFormat="1" applyFont="1" applyFill="1" applyBorder="1" applyAlignment="1">
      <alignment horizontal="center"/>
      <protection/>
    </xf>
    <xf numFmtId="16" fontId="13" fillId="0" borderId="0" xfId="50" applyNumberFormat="1" applyFont="1" applyFill="1" applyBorder="1" applyAlignment="1">
      <alignment horizontal="center"/>
      <protection/>
    </xf>
    <xf numFmtId="0" fontId="49" fillId="0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00" fillId="0" borderId="0" xfId="50" applyFont="1" applyFill="1" applyBorder="1">
      <alignment/>
      <protection/>
    </xf>
    <xf numFmtId="0" fontId="66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" fontId="25" fillId="35" borderId="22" xfId="50" applyNumberFormat="1" applyFont="1" applyFill="1" applyBorder="1">
      <alignment/>
      <protection/>
    </xf>
    <xf numFmtId="0" fontId="4" fillId="0" borderId="11" xfId="50" applyFont="1" applyFill="1" applyBorder="1" applyAlignment="1">
      <alignment horizontal="center"/>
      <protection/>
    </xf>
    <xf numFmtId="0" fontId="4" fillId="0" borderId="17" xfId="50" applyFont="1" applyFill="1" applyBorder="1" applyAlignment="1">
      <alignment horizontal="center"/>
      <protection/>
    </xf>
    <xf numFmtId="0" fontId="6" fillId="0" borderId="0" xfId="50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7" fillId="0" borderId="0" xfId="50" applyFont="1" applyFill="1" applyBorder="1" applyAlignment="1">
      <alignment horizontal="center" vertical="center"/>
      <protection/>
    </xf>
    <xf numFmtId="0" fontId="7" fillId="0" borderId="0" xfId="50" applyFont="1" applyFill="1" applyBorder="1" applyAlignment="1">
      <alignment horizontal="center" vertical="center"/>
      <protection/>
    </xf>
    <xf numFmtId="0" fontId="7" fillId="0" borderId="13" xfId="50" applyFont="1" applyFill="1" applyBorder="1" applyAlignment="1">
      <alignment horizontal="center" vertical="center"/>
      <protection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4" fillId="0" borderId="17" xfId="50" applyFont="1" applyBorder="1" applyAlignment="1">
      <alignment horizontal="center"/>
      <protection/>
    </xf>
    <xf numFmtId="0" fontId="6" fillId="0" borderId="0" xfId="50" applyFont="1" applyBorder="1" applyAlignment="1">
      <alignment horizontal="center" vertical="center"/>
      <protection/>
    </xf>
    <xf numFmtId="0" fontId="6" fillId="0" borderId="13" xfId="50" applyFont="1" applyBorder="1" applyAlignment="1">
      <alignment horizontal="center" vertical="center"/>
      <protection/>
    </xf>
    <xf numFmtId="0" fontId="7" fillId="0" borderId="0" xfId="50" applyFont="1" applyBorder="1" applyAlignment="1">
      <alignment horizontal="center" vertical="center"/>
      <protection/>
    </xf>
    <xf numFmtId="0" fontId="7" fillId="0" borderId="13" xfId="50" applyFont="1" applyBorder="1" applyAlignment="1">
      <alignment horizontal="center" vertical="center"/>
      <protection/>
    </xf>
    <xf numFmtId="0" fontId="14" fillId="37" borderId="12" xfId="50" applyFont="1" applyFill="1" applyBorder="1" applyAlignment="1">
      <alignment horizontal="center"/>
      <protection/>
    </xf>
    <xf numFmtId="0" fontId="14" fillId="37" borderId="0" xfId="50" applyFont="1" applyFill="1" applyBorder="1" applyAlignment="1">
      <alignment horizontal="center"/>
      <protection/>
    </xf>
    <xf numFmtId="0" fontId="4" fillId="0" borderId="11" xfId="51" applyFont="1" applyFill="1" applyBorder="1" applyAlignment="1">
      <alignment horizontal="center"/>
      <protection/>
    </xf>
    <xf numFmtId="0" fontId="4" fillId="0" borderId="17" xfId="51" applyFont="1" applyFill="1" applyBorder="1" applyAlignment="1">
      <alignment horizontal="center"/>
      <protection/>
    </xf>
    <xf numFmtId="0" fontId="18" fillId="0" borderId="0" xfId="51" applyFont="1" applyFill="1" applyBorder="1" applyAlignment="1">
      <alignment horizontal="center"/>
      <protection/>
    </xf>
    <xf numFmtId="0" fontId="18" fillId="0" borderId="13" xfId="51" applyFont="1" applyFill="1" applyBorder="1" applyAlignment="1">
      <alignment horizontal="center"/>
      <protection/>
    </xf>
    <xf numFmtId="49" fontId="18" fillId="0" borderId="0" xfId="51" applyNumberFormat="1" applyFont="1" applyFill="1" applyBorder="1" applyAlignment="1">
      <alignment horizontal="center"/>
      <protection/>
    </xf>
    <xf numFmtId="49" fontId="18" fillId="0" borderId="13" xfId="51" applyNumberFormat="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7" fillId="0" borderId="13" xfId="51" applyFont="1" applyFill="1" applyBorder="1" applyAlignment="1">
      <alignment horizontal="center"/>
      <protection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ta" xfId="53"/>
    <cellStyle name="Percent" xfId="54"/>
    <cellStyle name="Saída" xfId="55"/>
    <cellStyle name="Comma [0]" xfId="56"/>
    <cellStyle name="Separador de milhares 3" xfId="57"/>
    <cellStyle name="Separador de milhares 3 2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033"/>
          <c:w val="0.97"/>
          <c:h val="0.93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LINEUP!$A$114:$A$117</c:f>
              <c:strCache/>
            </c:strRef>
          </c:cat>
          <c:val>
            <c:numRef>
              <c:f>LINEUP!$B$114:$B$117</c:f>
              <c:numCache/>
            </c:numRef>
          </c:val>
          <c:shape val="cylinder"/>
        </c:ser>
        <c:overlap val="100"/>
        <c:shape val="cylinder"/>
        <c:axId val="47012092"/>
        <c:axId val="20455645"/>
      </c:bar3DChart>
      <c:catAx>
        <c:axId val="47012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455645"/>
        <c:crosses val="autoZero"/>
        <c:auto val="1"/>
        <c:lblOffset val="100"/>
        <c:tickLblSkip val="1"/>
        <c:noMultiLvlLbl val="0"/>
      </c:catAx>
      <c:valAx>
        <c:axId val="204556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01209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1"/>
          <c:y val="0.1175"/>
          <c:w val="0.93825"/>
          <c:h val="0.87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BCC8D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LINEUP!$A$97:$A$101</c:f>
              <c:strCache/>
            </c:strRef>
          </c:cat>
          <c:val>
            <c:numRef>
              <c:f>LINEUP!$B$97:$B$101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"/>
          <c:y val="0.1015"/>
          <c:w val="0.838"/>
          <c:h val="0.79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26DA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B7BB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394C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A1B4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C2CDE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BAGGED!$A$70:$A$75</c:f>
              <c:strCache/>
            </c:strRef>
          </c:cat>
          <c:val>
            <c:numRef>
              <c:f>BAGGED!$B$70:$B$75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043"/>
          <c:w val="0.9655"/>
          <c:h val="0.90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BAGGED!$A$84:$A$86</c:f>
              <c:strCache/>
            </c:strRef>
          </c:cat>
          <c:val>
            <c:numRef>
              <c:f>BAGGED!$B$84:$B$86</c:f>
              <c:numCache/>
            </c:numRef>
          </c:val>
          <c:shape val="box"/>
        </c:ser>
        <c:shape val="box"/>
        <c:axId val="49883078"/>
        <c:axId val="46294519"/>
      </c:bar3DChart>
      <c:catAx>
        <c:axId val="49883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294519"/>
        <c:crosses val="autoZero"/>
        <c:auto val="1"/>
        <c:lblOffset val="100"/>
        <c:tickLblSkip val="1"/>
        <c:noMultiLvlLbl val="0"/>
      </c:catAx>
      <c:valAx>
        <c:axId val="462945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88307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625"/>
          <c:y val="0.176"/>
          <c:w val="0.80525"/>
          <c:h val="0.76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978B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7E9BC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B6C3D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BULK!$A$89:$A$92</c:f>
              <c:strCache/>
            </c:strRef>
          </c:cat>
          <c:val>
            <c:numRef>
              <c:f>BULK!$B$89:$B$92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571500</xdr:colOff>
      <xdr:row>3</xdr:row>
      <xdr:rowOff>47625</xdr:rowOff>
    </xdr:from>
    <xdr:ext cx="7467600" cy="390525"/>
    <xdr:sp>
      <xdr:nvSpPr>
        <xdr:cNvPr id="1" name="Retângulo 5"/>
        <xdr:cNvSpPr>
          <a:spLocks/>
        </xdr:cNvSpPr>
      </xdr:nvSpPr>
      <xdr:spPr>
        <a:xfrm>
          <a:off x="1724025" y="1171575"/>
          <a:ext cx="7467600" cy="3905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FLINE UP SERVICE 49 YEARS SERVING THE SUGAR INDUSTRY</a:t>
          </a:r>
        </a:p>
      </xdr:txBody>
    </xdr:sp>
    <xdr:clientData/>
  </xdr:oneCellAnchor>
  <xdr:twoCellAnchor>
    <xdr:from>
      <xdr:col>2</xdr:col>
      <xdr:colOff>457200</xdr:colOff>
      <xdr:row>112</xdr:row>
      <xdr:rowOff>19050</xdr:rowOff>
    </xdr:from>
    <xdr:to>
      <xdr:col>10</xdr:col>
      <xdr:colOff>104775</xdr:colOff>
      <xdr:row>127</xdr:row>
      <xdr:rowOff>19050</xdr:rowOff>
    </xdr:to>
    <xdr:graphicFrame>
      <xdr:nvGraphicFramePr>
        <xdr:cNvPr id="2" name="Gráfico 7"/>
        <xdr:cNvGraphicFramePr/>
      </xdr:nvGraphicFramePr>
      <xdr:xfrm>
        <a:off x="2409825" y="22621875"/>
        <a:ext cx="65246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94</xdr:row>
      <xdr:rowOff>38100</xdr:rowOff>
    </xdr:from>
    <xdr:to>
      <xdr:col>10</xdr:col>
      <xdr:colOff>133350</xdr:colOff>
      <xdr:row>110</xdr:row>
      <xdr:rowOff>123825</xdr:rowOff>
    </xdr:to>
    <xdr:graphicFrame>
      <xdr:nvGraphicFramePr>
        <xdr:cNvPr id="3" name="Gráfico 6"/>
        <xdr:cNvGraphicFramePr/>
      </xdr:nvGraphicFramePr>
      <xdr:xfrm>
        <a:off x="2428875" y="19211925"/>
        <a:ext cx="653415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114300</xdr:colOff>
      <xdr:row>0</xdr:row>
      <xdr:rowOff>104775</xdr:rowOff>
    </xdr:from>
    <xdr:to>
      <xdr:col>1</xdr:col>
      <xdr:colOff>495300</xdr:colOff>
      <xdr:row>4</xdr:row>
      <xdr:rowOff>47625</xdr:rowOff>
    </xdr:to>
    <xdr:pic>
      <xdr:nvPicPr>
        <xdr:cNvPr id="4" name="Imagem 7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04775"/>
          <a:ext cx="15335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676275</xdr:colOff>
      <xdr:row>3</xdr:row>
      <xdr:rowOff>38100</xdr:rowOff>
    </xdr:from>
    <xdr:ext cx="6553200" cy="333375"/>
    <xdr:sp>
      <xdr:nvSpPr>
        <xdr:cNvPr id="1" name="Retângulo 9"/>
        <xdr:cNvSpPr>
          <a:spLocks/>
        </xdr:cNvSpPr>
      </xdr:nvSpPr>
      <xdr:spPr>
        <a:xfrm>
          <a:off x="1828800" y="1162050"/>
          <a:ext cx="6553200" cy="3333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49 YEARS SERVING THE SUGAR INDUSTRY</a:t>
          </a:r>
        </a:p>
      </xdr:txBody>
    </xdr:sp>
    <xdr:clientData/>
  </xdr:oneCellAnchor>
  <xdr:twoCellAnchor>
    <xdr:from>
      <xdr:col>3</xdr:col>
      <xdr:colOff>28575</xdr:colOff>
      <xdr:row>67</xdr:row>
      <xdr:rowOff>0</xdr:rowOff>
    </xdr:from>
    <xdr:to>
      <xdr:col>10</xdr:col>
      <xdr:colOff>466725</xdr:colOff>
      <xdr:row>80</xdr:row>
      <xdr:rowOff>104775</xdr:rowOff>
    </xdr:to>
    <xdr:graphicFrame>
      <xdr:nvGraphicFramePr>
        <xdr:cNvPr id="2" name="Gráfico 13"/>
        <xdr:cNvGraphicFramePr/>
      </xdr:nvGraphicFramePr>
      <xdr:xfrm>
        <a:off x="2419350" y="13649325"/>
        <a:ext cx="56102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419100</xdr:colOff>
      <xdr:row>81</xdr:row>
      <xdr:rowOff>76200</xdr:rowOff>
    </xdr:from>
    <xdr:to>
      <xdr:col>10</xdr:col>
      <xdr:colOff>476250</xdr:colOff>
      <xdr:row>93</xdr:row>
      <xdr:rowOff>9525</xdr:rowOff>
    </xdr:to>
    <xdr:graphicFrame>
      <xdr:nvGraphicFramePr>
        <xdr:cNvPr id="3" name="Gráfico 14"/>
        <xdr:cNvGraphicFramePr/>
      </xdr:nvGraphicFramePr>
      <xdr:xfrm>
        <a:off x="2371725" y="16392525"/>
        <a:ext cx="566737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104775</xdr:colOff>
      <xdr:row>0</xdr:row>
      <xdr:rowOff>76200</xdr:rowOff>
    </xdr:from>
    <xdr:to>
      <xdr:col>1</xdr:col>
      <xdr:colOff>333375</xdr:colOff>
      <xdr:row>4</xdr:row>
      <xdr:rowOff>114300</xdr:rowOff>
    </xdr:to>
    <xdr:pic>
      <xdr:nvPicPr>
        <xdr:cNvPr id="4" name="Imagem 5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76200"/>
          <a:ext cx="13811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552450</xdr:colOff>
      <xdr:row>3</xdr:row>
      <xdr:rowOff>28575</xdr:rowOff>
    </xdr:from>
    <xdr:ext cx="6657975" cy="342900"/>
    <xdr:sp>
      <xdr:nvSpPr>
        <xdr:cNvPr id="1" name="Retângulo 5"/>
        <xdr:cNvSpPr>
          <a:spLocks/>
        </xdr:cNvSpPr>
      </xdr:nvSpPr>
      <xdr:spPr>
        <a:xfrm>
          <a:off x="1704975" y="1152525"/>
          <a:ext cx="6657975" cy="3429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49 YEARS SERVING THE SUGAR INDUSTRY</a:t>
          </a:r>
        </a:p>
      </xdr:txBody>
    </xdr:sp>
    <xdr:clientData/>
  </xdr:oneCellAnchor>
  <xdr:twoCellAnchor>
    <xdr:from>
      <xdr:col>3</xdr:col>
      <xdr:colOff>123825</xdr:colOff>
      <xdr:row>86</xdr:row>
      <xdr:rowOff>171450</xdr:rowOff>
    </xdr:from>
    <xdr:to>
      <xdr:col>9</xdr:col>
      <xdr:colOff>419100</xdr:colOff>
      <xdr:row>101</xdr:row>
      <xdr:rowOff>161925</xdr:rowOff>
    </xdr:to>
    <xdr:graphicFrame>
      <xdr:nvGraphicFramePr>
        <xdr:cNvPr id="2" name="Gráfico 13"/>
        <xdr:cNvGraphicFramePr/>
      </xdr:nvGraphicFramePr>
      <xdr:xfrm>
        <a:off x="2590800" y="17706975"/>
        <a:ext cx="51435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104775</xdr:rowOff>
    </xdr:from>
    <xdr:to>
      <xdr:col>1</xdr:col>
      <xdr:colOff>266700</xdr:colOff>
      <xdr:row>4</xdr:row>
      <xdr:rowOff>66675</xdr:rowOff>
    </xdr:to>
    <xdr:pic>
      <xdr:nvPicPr>
        <xdr:cNvPr id="3" name="Imagem 4" descr="Logo Williams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04775"/>
          <a:ext cx="12954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1</xdr:col>
      <xdr:colOff>342900</xdr:colOff>
      <xdr:row>5</xdr:row>
      <xdr:rowOff>19050</xdr:rowOff>
    </xdr:to>
    <xdr:pic>
      <xdr:nvPicPr>
        <xdr:cNvPr id="1" name="Imagem 2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14001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5"/>
  <sheetViews>
    <sheetView showGridLines="0" tabSelected="1" zoomScaleSheetLayoutView="80" workbookViewId="0" topLeftCell="A1">
      <selection activeCell="H20" sqref="H20"/>
    </sheetView>
  </sheetViews>
  <sheetFormatPr defaultColWidth="17.28125" defaultRowHeight="15"/>
  <cols>
    <col min="1" max="1" width="17.28125" style="383" customWidth="1"/>
    <col min="2" max="2" width="12.00390625" style="235" customWidth="1"/>
    <col min="3" max="4" width="7.00390625" style="235" customWidth="1"/>
    <col min="5" max="5" width="7.28125" style="235" customWidth="1"/>
    <col min="6" max="6" width="12.57421875" style="235" bestFit="1" customWidth="1"/>
    <col min="7" max="7" width="13.421875" style="235" customWidth="1"/>
    <col min="8" max="8" width="9.421875" style="235" customWidth="1"/>
    <col min="9" max="9" width="31.57421875" style="235" customWidth="1"/>
    <col min="10" max="10" width="14.8515625" style="235" bestFit="1" customWidth="1"/>
    <col min="11" max="11" width="7.8515625" style="235" bestFit="1" customWidth="1"/>
    <col min="12" max="12" width="11.421875" style="297" customWidth="1"/>
    <col min="13" max="16384" width="17.28125" style="235" customWidth="1"/>
  </cols>
  <sheetData>
    <row r="1" spans="1:13" ht="47.25">
      <c r="A1" s="232"/>
      <c r="B1" s="233"/>
      <c r="C1" s="439" t="s">
        <v>61</v>
      </c>
      <c r="D1" s="439"/>
      <c r="E1" s="439"/>
      <c r="F1" s="439"/>
      <c r="G1" s="439"/>
      <c r="H1" s="439"/>
      <c r="I1" s="439"/>
      <c r="J1" s="439"/>
      <c r="K1" s="440"/>
      <c r="L1" s="435"/>
      <c r="M1" s="234"/>
    </row>
    <row r="2" spans="1:13" ht="26.25">
      <c r="A2" s="236"/>
      <c r="B2" s="237"/>
      <c r="C2" s="441" t="s">
        <v>145</v>
      </c>
      <c r="D2" s="442"/>
      <c r="E2" s="442"/>
      <c r="F2" s="442"/>
      <c r="G2" s="442"/>
      <c r="H2" s="442"/>
      <c r="I2" s="442"/>
      <c r="J2" s="442"/>
      <c r="K2" s="443"/>
      <c r="L2" s="435"/>
      <c r="M2" s="234"/>
    </row>
    <row r="3" spans="1:13" ht="15">
      <c r="A3" s="236"/>
      <c r="B3" s="237"/>
      <c r="C3" s="444" t="s">
        <v>86</v>
      </c>
      <c r="D3" s="445"/>
      <c r="E3" s="445"/>
      <c r="F3" s="445"/>
      <c r="G3" s="445"/>
      <c r="H3" s="445"/>
      <c r="I3" s="445"/>
      <c r="J3" s="445"/>
      <c r="K3" s="446"/>
      <c r="L3" s="435"/>
      <c r="M3" s="234"/>
    </row>
    <row r="4" spans="1:13" ht="34.5">
      <c r="A4" s="236"/>
      <c r="B4" s="237"/>
      <c r="C4" s="238"/>
      <c r="D4" s="239"/>
      <c r="E4" s="239"/>
      <c r="F4" s="240"/>
      <c r="G4" s="241"/>
      <c r="H4" s="242"/>
      <c r="I4" s="237"/>
      <c r="J4" s="237"/>
      <c r="K4" s="243"/>
      <c r="L4" s="435"/>
      <c r="M4" s="234"/>
    </row>
    <row r="5" spans="1:13" ht="18">
      <c r="A5" s="236"/>
      <c r="B5" s="237"/>
      <c r="C5" s="237"/>
      <c r="D5" s="237"/>
      <c r="E5" s="244"/>
      <c r="F5" s="237"/>
      <c r="G5" s="245"/>
      <c r="H5" s="242"/>
      <c r="I5" s="237"/>
      <c r="J5" s="237"/>
      <c r="K5" s="243"/>
      <c r="L5" s="435"/>
      <c r="M5" s="234"/>
    </row>
    <row r="6" spans="1:13" ht="15">
      <c r="A6" s="166" t="s">
        <v>0</v>
      </c>
      <c r="B6" s="247"/>
      <c r="C6" s="168" t="s">
        <v>1</v>
      </c>
      <c r="D6" s="168" t="s">
        <v>2</v>
      </c>
      <c r="E6" s="248" t="s">
        <v>3</v>
      </c>
      <c r="F6" s="168" t="s">
        <v>4</v>
      </c>
      <c r="G6" s="168" t="s">
        <v>5</v>
      </c>
      <c r="H6" s="168" t="s">
        <v>6</v>
      </c>
      <c r="I6" s="168" t="s">
        <v>7</v>
      </c>
      <c r="J6" s="168" t="s">
        <v>8</v>
      </c>
      <c r="K6" s="249"/>
      <c r="L6" s="435"/>
      <c r="M6" s="234"/>
    </row>
    <row r="7" spans="1:13" ht="15">
      <c r="A7" s="250"/>
      <c r="B7" s="251"/>
      <c r="C7" s="251"/>
      <c r="D7" s="251"/>
      <c r="E7" s="251"/>
      <c r="F7" s="251"/>
      <c r="G7" s="251"/>
      <c r="H7" s="252"/>
      <c r="I7" s="252"/>
      <c r="J7" s="251"/>
      <c r="K7" s="253"/>
      <c r="L7" s="436"/>
      <c r="M7" s="234"/>
    </row>
    <row r="8" spans="1:13" ht="15">
      <c r="A8" s="255"/>
      <c r="B8" s="256" t="s">
        <v>45</v>
      </c>
      <c r="C8" s="257"/>
      <c r="D8" s="384"/>
      <c r="E8" s="384"/>
      <c r="F8" s="384"/>
      <c r="G8" s="384"/>
      <c r="H8" s="259"/>
      <c r="I8" s="259"/>
      <c r="J8" s="384"/>
      <c r="K8" s="385"/>
      <c r="L8" s="436"/>
      <c r="M8" s="261"/>
    </row>
    <row r="9" spans="1:14" ht="15">
      <c r="A9" s="262"/>
      <c r="B9" s="263"/>
      <c r="C9" s="264" t="s">
        <v>73</v>
      </c>
      <c r="D9" s="265"/>
      <c r="E9" s="265"/>
      <c r="F9" s="265"/>
      <c r="G9" s="266" t="s">
        <v>57</v>
      </c>
      <c r="H9" s="276" t="s">
        <v>64</v>
      </c>
      <c r="I9" s="171" t="s">
        <v>56</v>
      </c>
      <c r="J9" s="265"/>
      <c r="K9" s="268" t="s">
        <v>44</v>
      </c>
      <c r="L9" s="436"/>
      <c r="M9" s="261"/>
      <c r="N9" s="254"/>
    </row>
    <row r="10" spans="1:13" s="278" customFormat="1" ht="15.75" customHeight="1">
      <c r="A10" s="277" t="s">
        <v>64</v>
      </c>
      <c r="B10" s="280"/>
      <c r="C10" s="269"/>
      <c r="D10" s="156"/>
      <c r="E10" s="156"/>
      <c r="F10" s="424"/>
      <c r="G10" s="271"/>
      <c r="H10" s="57"/>
      <c r="I10" s="57"/>
      <c r="J10" s="57"/>
      <c r="K10" s="425"/>
      <c r="L10" s="297"/>
      <c r="M10" s="327"/>
    </row>
    <row r="11" spans="1:13" ht="15">
      <c r="A11" s="262"/>
      <c r="B11" s="275"/>
      <c r="C11" s="264" t="s">
        <v>59</v>
      </c>
      <c r="D11" s="265"/>
      <c r="E11" s="265"/>
      <c r="F11" s="265"/>
      <c r="G11" s="266" t="s">
        <v>57</v>
      </c>
      <c r="H11" s="276" t="s">
        <v>64</v>
      </c>
      <c r="I11" s="264" t="s">
        <v>56</v>
      </c>
      <c r="J11" s="265"/>
      <c r="K11" s="268"/>
      <c r="L11" s="436"/>
      <c r="M11" s="274"/>
    </row>
    <row r="12" spans="1:13" s="278" customFormat="1" ht="15.75" customHeight="1">
      <c r="A12" s="277" t="s">
        <v>64</v>
      </c>
      <c r="B12" s="280"/>
      <c r="C12" s="269"/>
      <c r="D12" s="156"/>
      <c r="E12" s="156"/>
      <c r="F12" s="431"/>
      <c r="G12" s="271"/>
      <c r="H12" s="57"/>
      <c r="I12" s="57"/>
      <c r="J12" s="57"/>
      <c r="K12" s="432"/>
      <c r="L12" s="297"/>
      <c r="M12" s="327"/>
    </row>
    <row r="13" spans="1:13" ht="15">
      <c r="A13" s="277"/>
      <c r="B13" s="234"/>
      <c r="C13" s="234"/>
      <c r="D13" s="234"/>
      <c r="E13" s="234"/>
      <c r="F13" s="234"/>
      <c r="G13" s="234"/>
      <c r="H13" s="234"/>
      <c r="I13" s="234"/>
      <c r="J13" s="234"/>
      <c r="K13" s="399"/>
      <c r="M13" s="274"/>
    </row>
    <row r="14" spans="1:13" ht="13.5" customHeight="1">
      <c r="A14" s="282"/>
      <c r="B14" s="384"/>
      <c r="C14" s="386" t="s">
        <v>10</v>
      </c>
      <c r="D14" s="387"/>
      <c r="E14" s="387"/>
      <c r="F14" s="285">
        <f>SUM(F10:F13)</f>
        <v>0</v>
      </c>
      <c r="G14" s="286">
        <f>SUM(G10:G13)</f>
        <v>0</v>
      </c>
      <c r="H14" s="384"/>
      <c r="I14" s="384"/>
      <c r="J14" s="384"/>
      <c r="K14" s="385"/>
      <c r="L14" s="436"/>
      <c r="M14" s="261"/>
    </row>
    <row r="15" spans="1:13" ht="13.5" customHeight="1">
      <c r="A15" s="255"/>
      <c r="B15" s="287"/>
      <c r="C15" s="288"/>
      <c r="D15" s="289"/>
      <c r="E15" s="289"/>
      <c r="F15" s="290"/>
      <c r="G15" s="291"/>
      <c r="H15" s="292"/>
      <c r="I15" s="292"/>
      <c r="J15" s="292"/>
      <c r="K15" s="385"/>
      <c r="M15" s="261"/>
    </row>
    <row r="16" spans="1:13" ht="13.5" customHeight="1">
      <c r="A16" s="255"/>
      <c r="B16" s="256" t="s">
        <v>55</v>
      </c>
      <c r="C16" s="257"/>
      <c r="D16" s="384"/>
      <c r="E16" s="384"/>
      <c r="F16" s="384"/>
      <c r="G16" s="384"/>
      <c r="H16" s="259"/>
      <c r="I16" s="259"/>
      <c r="J16" s="384"/>
      <c r="K16" s="385"/>
      <c r="M16" s="261"/>
    </row>
    <row r="17" spans="1:13" ht="14.25" customHeight="1">
      <c r="A17" s="262"/>
      <c r="B17" s="263"/>
      <c r="C17" s="264" t="s">
        <v>50</v>
      </c>
      <c r="D17" s="265"/>
      <c r="E17" s="265"/>
      <c r="F17" s="265"/>
      <c r="G17" s="266" t="s">
        <v>57</v>
      </c>
      <c r="H17" s="267">
        <v>0</v>
      </c>
      <c r="I17" s="264" t="s">
        <v>56</v>
      </c>
      <c r="J17" s="265"/>
      <c r="K17" s="268"/>
      <c r="L17" s="436"/>
      <c r="M17" s="261"/>
    </row>
    <row r="18" spans="1:13" s="278" customFormat="1" ht="15.75" customHeight="1">
      <c r="A18" s="164" t="s">
        <v>138</v>
      </c>
      <c r="B18" s="280"/>
      <c r="C18" s="269">
        <v>43524</v>
      </c>
      <c r="D18" s="156">
        <v>43524</v>
      </c>
      <c r="E18" s="156">
        <v>43540</v>
      </c>
      <c r="F18" s="271">
        <v>24550000</v>
      </c>
      <c r="G18" s="271"/>
      <c r="H18" s="57" t="s">
        <v>82</v>
      </c>
      <c r="I18" s="57" t="s">
        <v>11</v>
      </c>
      <c r="J18" s="57" t="s">
        <v>80</v>
      </c>
      <c r="K18" s="433"/>
      <c r="L18" s="297">
        <f>DAYS360(C18,D18)</f>
        <v>-2</v>
      </c>
      <c r="M18" s="327"/>
    </row>
    <row r="19" spans="1:13" ht="13.5" customHeight="1">
      <c r="A19" s="89"/>
      <c r="B19" s="280"/>
      <c r="C19" s="269"/>
      <c r="D19" s="270"/>
      <c r="E19" s="156"/>
      <c r="G19" s="271"/>
      <c r="H19" s="57"/>
      <c r="I19" s="57"/>
      <c r="J19" s="57"/>
      <c r="K19" s="398"/>
      <c r="L19" s="436"/>
      <c r="M19" s="261"/>
    </row>
    <row r="20" spans="1:13" ht="13.5" customHeight="1">
      <c r="A20" s="282"/>
      <c r="B20" s="384"/>
      <c r="C20" s="386" t="s">
        <v>10</v>
      </c>
      <c r="D20" s="387"/>
      <c r="E20" s="387"/>
      <c r="F20" s="285">
        <f>SUM(F18:F19)</f>
        <v>24550000</v>
      </c>
      <c r="G20" s="286">
        <f>SUM(G18:G19)</f>
        <v>0</v>
      </c>
      <c r="H20" s="384"/>
      <c r="I20" s="384"/>
      <c r="J20" s="384"/>
      <c r="K20" s="385"/>
      <c r="L20" s="436"/>
      <c r="M20" s="261"/>
    </row>
    <row r="21" spans="1:13" ht="13.5" customHeight="1">
      <c r="A21" s="282"/>
      <c r="B21" s="384"/>
      <c r="C21" s="294"/>
      <c r="D21" s="401"/>
      <c r="E21" s="295"/>
      <c r="F21" s="296"/>
      <c r="G21" s="296"/>
      <c r="H21" s="384"/>
      <c r="I21" s="259"/>
      <c r="J21" s="384"/>
      <c r="K21" s="385"/>
      <c r="L21" s="436"/>
      <c r="M21" s="261"/>
    </row>
    <row r="22" spans="1:13" s="278" customFormat="1" ht="13.5" customHeight="1">
      <c r="A22" s="255"/>
      <c r="B22" s="256" t="s">
        <v>46</v>
      </c>
      <c r="C22" s="257"/>
      <c r="D22" s="234"/>
      <c r="E22" s="234"/>
      <c r="F22" s="234"/>
      <c r="G22" s="234"/>
      <c r="H22" s="259"/>
      <c r="J22" s="384"/>
      <c r="K22" s="385"/>
      <c r="L22" s="297"/>
      <c r="M22" s="279"/>
    </row>
    <row r="23" spans="1:13" s="278" customFormat="1" ht="13.5" customHeight="1">
      <c r="A23" s="262"/>
      <c r="B23" s="263"/>
      <c r="C23" s="264" t="s">
        <v>73</v>
      </c>
      <c r="D23" s="265"/>
      <c r="E23" s="265"/>
      <c r="F23" s="265"/>
      <c r="G23" s="266" t="s">
        <v>57</v>
      </c>
      <c r="H23" s="438" t="s">
        <v>64</v>
      </c>
      <c r="I23" s="171" t="s">
        <v>56</v>
      </c>
      <c r="J23" s="265"/>
      <c r="K23" s="268"/>
      <c r="L23" s="297"/>
      <c r="M23" s="279"/>
    </row>
    <row r="24" spans="1:13" s="278" customFormat="1" ht="15.75" customHeight="1">
      <c r="A24" s="164" t="s">
        <v>147</v>
      </c>
      <c r="B24" s="280"/>
      <c r="C24" s="269">
        <v>43506</v>
      </c>
      <c r="D24" s="156">
        <v>43507</v>
      </c>
      <c r="E24" s="156">
        <v>43537</v>
      </c>
      <c r="G24" s="271">
        <v>19912000</v>
      </c>
      <c r="H24" s="57" t="s">
        <v>9</v>
      </c>
      <c r="I24" s="57" t="s">
        <v>148</v>
      </c>
      <c r="J24" s="57" t="s">
        <v>149</v>
      </c>
      <c r="K24" s="437"/>
      <c r="L24" s="297">
        <f>DAYS360(C24,D24)</f>
        <v>1</v>
      </c>
      <c r="M24" s="327"/>
    </row>
    <row r="25" spans="1:13" ht="15">
      <c r="A25" s="262"/>
      <c r="B25" s="275"/>
      <c r="C25" s="264" t="s">
        <v>50</v>
      </c>
      <c r="D25" s="265"/>
      <c r="E25" s="265"/>
      <c r="F25" s="265"/>
      <c r="G25" s="266" t="s">
        <v>57</v>
      </c>
      <c r="H25" s="276" t="s">
        <v>64</v>
      </c>
      <c r="I25" s="264" t="s">
        <v>56</v>
      </c>
      <c r="J25" s="265"/>
      <c r="K25" s="268"/>
      <c r="L25" s="436"/>
      <c r="M25" s="261"/>
    </row>
    <row r="26" spans="1:13" ht="15">
      <c r="A26" s="277" t="s">
        <v>64</v>
      </c>
      <c r="B26" s="234"/>
      <c r="C26" s="234"/>
      <c r="D26" s="234"/>
      <c r="E26" s="234"/>
      <c r="F26" s="234"/>
      <c r="G26" s="234"/>
      <c r="H26" s="234"/>
      <c r="I26" s="234"/>
      <c r="J26" s="234"/>
      <c r="K26" s="298"/>
      <c r="M26" s="261"/>
    </row>
    <row r="27" spans="1:13" ht="15">
      <c r="A27" s="282"/>
      <c r="B27" s="384"/>
      <c r="C27" s="386" t="s">
        <v>10</v>
      </c>
      <c r="D27" s="387"/>
      <c r="E27" s="387"/>
      <c r="F27" s="285">
        <f>SUM(F23:F25)</f>
        <v>0</v>
      </c>
      <c r="G27" s="286">
        <f>SUM(G24:G26)</f>
        <v>19912000</v>
      </c>
      <c r="H27" s="384"/>
      <c r="I27" s="384"/>
      <c r="J27" s="384"/>
      <c r="K27" s="385"/>
      <c r="L27" s="436"/>
      <c r="M27" s="261"/>
    </row>
    <row r="28" spans="1:13" ht="15">
      <c r="A28" s="282"/>
      <c r="B28" s="384"/>
      <c r="C28" s="294"/>
      <c r="D28" s="295"/>
      <c r="E28" s="295"/>
      <c r="F28" s="296"/>
      <c r="G28" s="296"/>
      <c r="H28" s="384"/>
      <c r="I28" s="384"/>
      <c r="J28" s="384"/>
      <c r="K28" s="385"/>
      <c r="L28" s="436"/>
      <c r="M28" s="261"/>
    </row>
    <row r="29" spans="1:13" ht="15">
      <c r="A29" s="301"/>
      <c r="B29" s="256" t="s">
        <v>48</v>
      </c>
      <c r="C29" s="257"/>
      <c r="D29" s="384"/>
      <c r="E29" s="234"/>
      <c r="F29" s="302"/>
      <c r="G29" s="302"/>
      <c r="H29" s="259"/>
      <c r="I29" s="259"/>
      <c r="J29" s="259"/>
      <c r="K29" s="303"/>
      <c r="L29" s="436"/>
      <c r="M29" s="261"/>
    </row>
    <row r="30" spans="1:13" ht="15">
      <c r="A30" s="262"/>
      <c r="B30" s="263"/>
      <c r="C30" s="264" t="s">
        <v>50</v>
      </c>
      <c r="D30" s="265"/>
      <c r="E30" s="265"/>
      <c r="F30" s="265"/>
      <c r="G30" s="266" t="s">
        <v>57</v>
      </c>
      <c r="H30" s="266" t="s">
        <v>64</v>
      </c>
      <c r="I30" s="264" t="s">
        <v>56</v>
      </c>
      <c r="J30" s="265"/>
      <c r="K30" s="268"/>
      <c r="M30" s="274"/>
    </row>
    <row r="31" spans="1:13" ht="15">
      <c r="A31" s="277" t="s">
        <v>64</v>
      </c>
      <c r="B31" s="304"/>
      <c r="C31" s="305"/>
      <c r="D31" s="306"/>
      <c r="E31" s="307"/>
      <c r="F31" s="308"/>
      <c r="G31" s="309"/>
      <c r="H31" s="310"/>
      <c r="I31" s="310"/>
      <c r="J31" s="310"/>
      <c r="K31" s="298"/>
      <c r="M31" s="274"/>
    </row>
    <row r="32" spans="1:13" ht="15">
      <c r="A32" s="277"/>
      <c r="B32" s="304"/>
      <c r="C32" s="305"/>
      <c r="D32" s="306"/>
      <c r="E32" s="307"/>
      <c r="F32" s="308"/>
      <c r="G32" s="309"/>
      <c r="H32" s="310"/>
      <c r="I32" s="310"/>
      <c r="J32" s="310"/>
      <c r="K32" s="298"/>
      <c r="M32" s="274"/>
    </row>
    <row r="33" spans="1:13" ht="15">
      <c r="A33" s="311"/>
      <c r="B33" s="287"/>
      <c r="C33" s="386" t="s">
        <v>10</v>
      </c>
      <c r="D33" s="387"/>
      <c r="E33" s="387"/>
      <c r="F33" s="285">
        <f>SUM(F31)</f>
        <v>0</v>
      </c>
      <c r="G33" s="286">
        <v>0</v>
      </c>
      <c r="H33" s="287"/>
      <c r="I33" s="287"/>
      <c r="J33" s="287"/>
      <c r="K33" s="385"/>
      <c r="M33" s="274"/>
    </row>
    <row r="34" spans="1:13" ht="15">
      <c r="A34" s="312" t="s">
        <v>16</v>
      </c>
      <c r="B34" s="313"/>
      <c r="C34" s="314"/>
      <c r="D34" s="314"/>
      <c r="E34" s="314"/>
      <c r="F34" s="313"/>
      <c r="G34" s="315"/>
      <c r="H34" s="316"/>
      <c r="I34" s="316"/>
      <c r="J34" s="314"/>
      <c r="K34" s="317" t="s">
        <v>16</v>
      </c>
      <c r="M34" s="274"/>
    </row>
    <row r="35" spans="1:13" ht="15">
      <c r="A35" s="318"/>
      <c r="B35" s="251"/>
      <c r="C35" s="319"/>
      <c r="D35" s="319"/>
      <c r="E35" s="320" t="s">
        <v>146</v>
      </c>
      <c r="F35" s="251"/>
      <c r="G35" s="321"/>
      <c r="H35" s="322"/>
      <c r="I35" s="322"/>
      <c r="J35" s="319"/>
      <c r="K35" s="323"/>
      <c r="M35" s="274"/>
    </row>
    <row r="36" spans="1:13" s="278" customFormat="1" ht="15">
      <c r="A36" s="324"/>
      <c r="B36" s="256" t="s">
        <v>12</v>
      </c>
      <c r="C36" s="257"/>
      <c r="D36" s="295"/>
      <c r="E36" s="295"/>
      <c r="F36" s="296"/>
      <c r="G36" s="325"/>
      <c r="H36" s="326"/>
      <c r="I36" s="326"/>
      <c r="J36" s="326"/>
      <c r="K36" s="260"/>
      <c r="L36" s="297"/>
      <c r="M36" s="327"/>
    </row>
    <row r="37" spans="1:13" s="278" customFormat="1" ht="15">
      <c r="A37" s="262"/>
      <c r="B37" s="263"/>
      <c r="C37" s="264" t="s">
        <v>13</v>
      </c>
      <c r="D37" s="265"/>
      <c r="E37" s="265"/>
      <c r="F37" s="265"/>
      <c r="G37" s="173" t="s">
        <v>57</v>
      </c>
      <c r="H37" s="267">
        <f>MEDIAN(L38:L40)</f>
        <v>2</v>
      </c>
      <c r="I37" s="264" t="s">
        <v>56</v>
      </c>
      <c r="J37" s="265"/>
      <c r="K37" s="268"/>
      <c r="L37" s="297"/>
      <c r="M37" s="327"/>
    </row>
    <row r="38" spans="1:13" s="278" customFormat="1" ht="15.75" customHeight="1">
      <c r="A38" s="164" t="s">
        <v>152</v>
      </c>
      <c r="B38" s="280"/>
      <c r="C38" s="269">
        <v>43533</v>
      </c>
      <c r="D38" s="156">
        <v>43535</v>
      </c>
      <c r="E38" s="156">
        <v>43537</v>
      </c>
      <c r="G38" s="271">
        <v>35000000</v>
      </c>
      <c r="H38" s="57" t="s">
        <v>9</v>
      </c>
      <c r="I38" s="57" t="s">
        <v>11</v>
      </c>
      <c r="J38" s="57" t="s">
        <v>157</v>
      </c>
      <c r="K38" s="437"/>
      <c r="L38" s="297">
        <f>DAYS360(C38,D38)</f>
        <v>2</v>
      </c>
      <c r="M38" s="327"/>
    </row>
    <row r="39" spans="1:13" s="278" customFormat="1" ht="15.75" customHeight="1">
      <c r="A39" s="164" t="s">
        <v>153</v>
      </c>
      <c r="B39" s="280"/>
      <c r="C39" s="269">
        <v>43544</v>
      </c>
      <c r="D39" s="156">
        <v>43546</v>
      </c>
      <c r="E39" s="156">
        <v>43547</v>
      </c>
      <c r="G39" s="271">
        <v>24500000</v>
      </c>
      <c r="H39" s="57" t="s">
        <v>9</v>
      </c>
      <c r="I39" s="57" t="s">
        <v>155</v>
      </c>
      <c r="J39" s="57" t="s">
        <v>66</v>
      </c>
      <c r="K39" s="437"/>
      <c r="L39" s="297">
        <f>DAYS360(C39,D39)</f>
        <v>2</v>
      </c>
      <c r="M39" s="327"/>
    </row>
    <row r="40" spans="1:13" s="278" customFormat="1" ht="15.75" customHeight="1">
      <c r="A40" s="164" t="s">
        <v>154</v>
      </c>
      <c r="B40" s="280"/>
      <c r="C40" s="269">
        <v>43555</v>
      </c>
      <c r="D40" s="156">
        <v>43556</v>
      </c>
      <c r="E40" s="156">
        <v>43557</v>
      </c>
      <c r="G40" s="271">
        <v>32984000</v>
      </c>
      <c r="H40" s="57" t="s">
        <v>9</v>
      </c>
      <c r="I40" s="57" t="s">
        <v>156</v>
      </c>
      <c r="J40" s="57" t="s">
        <v>66</v>
      </c>
      <c r="K40" s="437"/>
      <c r="L40" s="297">
        <f>DAYS360(C40,D40)</f>
        <v>1</v>
      </c>
      <c r="M40" s="327"/>
    </row>
    <row r="41" spans="1:13" ht="15">
      <c r="A41" s="262"/>
      <c r="B41" s="275"/>
      <c r="C41" s="264" t="s">
        <v>43</v>
      </c>
      <c r="D41" s="329"/>
      <c r="E41" s="265"/>
      <c r="F41" s="265"/>
      <c r="G41" s="266" t="s">
        <v>57</v>
      </c>
      <c r="H41" s="267">
        <f>MEDIAN(L42:L52)</f>
        <v>5</v>
      </c>
      <c r="I41" s="264" t="s">
        <v>56</v>
      </c>
      <c r="J41" s="265"/>
      <c r="K41" s="268"/>
      <c r="M41" s="274"/>
    </row>
    <row r="42" spans="1:13" s="278" customFormat="1" ht="15.75" customHeight="1">
      <c r="A42" s="164" t="s">
        <v>142</v>
      </c>
      <c r="B42" s="280"/>
      <c r="C42" s="269">
        <v>43532</v>
      </c>
      <c r="D42" s="156">
        <v>43536</v>
      </c>
      <c r="E42" s="156">
        <v>43538</v>
      </c>
      <c r="G42" s="271">
        <v>47240000</v>
      </c>
      <c r="H42" s="57" t="s">
        <v>9</v>
      </c>
      <c r="I42" s="57" t="s">
        <v>11</v>
      </c>
      <c r="J42" s="57" t="s">
        <v>92</v>
      </c>
      <c r="K42" s="437"/>
      <c r="L42" s="297">
        <f>DAYS360(C42,D42)</f>
        <v>4</v>
      </c>
      <c r="M42" s="327"/>
    </row>
    <row r="43" spans="1:13" s="278" customFormat="1" ht="15.75" customHeight="1">
      <c r="A43" s="164" t="s">
        <v>141</v>
      </c>
      <c r="B43" s="280"/>
      <c r="C43" s="269">
        <v>43532</v>
      </c>
      <c r="D43" s="156">
        <v>43538</v>
      </c>
      <c r="E43" s="156">
        <v>43539</v>
      </c>
      <c r="G43" s="271">
        <v>47250000</v>
      </c>
      <c r="H43" s="57" t="s">
        <v>9</v>
      </c>
      <c r="I43" s="57" t="s">
        <v>11</v>
      </c>
      <c r="J43" s="57" t="s">
        <v>74</v>
      </c>
      <c r="K43" s="437"/>
      <c r="L43" s="297">
        <f>DAYS360(C43,D43)</f>
        <v>6</v>
      </c>
      <c r="M43" s="327"/>
    </row>
    <row r="44" spans="1:13" s="278" customFormat="1" ht="15.75" customHeight="1">
      <c r="A44" s="164" t="s">
        <v>159</v>
      </c>
      <c r="B44" s="280"/>
      <c r="C44" s="269">
        <v>43534</v>
      </c>
      <c r="D44" s="156">
        <v>43539</v>
      </c>
      <c r="E44" s="156">
        <v>43541</v>
      </c>
      <c r="G44" s="271">
        <v>31000000</v>
      </c>
      <c r="H44" s="57" t="s">
        <v>9</v>
      </c>
      <c r="I44" s="57" t="s">
        <v>11</v>
      </c>
      <c r="J44" s="57" t="s">
        <v>15</v>
      </c>
      <c r="K44" s="437"/>
      <c r="L44" s="297">
        <f aca="true" t="shared" si="0" ref="L44:L52">DAYS360(C44,D44)</f>
        <v>5</v>
      </c>
      <c r="M44" s="327"/>
    </row>
    <row r="45" spans="1:13" s="278" customFormat="1" ht="15.75" customHeight="1">
      <c r="A45" s="164" t="s">
        <v>160</v>
      </c>
      <c r="B45" s="280"/>
      <c r="C45" s="269">
        <v>43538</v>
      </c>
      <c r="D45" s="156">
        <v>43541</v>
      </c>
      <c r="E45" s="156">
        <v>43543</v>
      </c>
      <c r="G45" s="271">
        <v>27033000</v>
      </c>
      <c r="H45" s="57" t="s">
        <v>9</v>
      </c>
      <c r="I45" s="57" t="s">
        <v>11</v>
      </c>
      <c r="J45" s="57" t="s">
        <v>15</v>
      </c>
      <c r="K45" s="437"/>
      <c r="L45" s="297">
        <f t="shared" si="0"/>
        <v>3</v>
      </c>
      <c r="M45" s="327"/>
    </row>
    <row r="46" spans="1:13" s="278" customFormat="1" ht="15.75" customHeight="1">
      <c r="A46" s="164" t="s">
        <v>161</v>
      </c>
      <c r="B46" s="280"/>
      <c r="C46" s="269">
        <v>43538</v>
      </c>
      <c r="D46" s="156">
        <v>43543</v>
      </c>
      <c r="E46" s="156">
        <v>43544</v>
      </c>
      <c r="G46" s="271">
        <v>14267000</v>
      </c>
      <c r="H46" s="57" t="s">
        <v>9</v>
      </c>
      <c r="I46" s="57" t="s">
        <v>11</v>
      </c>
      <c r="J46" s="57" t="s">
        <v>149</v>
      </c>
      <c r="K46" s="437"/>
      <c r="L46" s="297">
        <f t="shared" si="0"/>
        <v>5</v>
      </c>
      <c r="M46" s="327"/>
    </row>
    <row r="47" spans="1:13" s="278" customFormat="1" ht="15.75" customHeight="1">
      <c r="A47" s="164" t="s">
        <v>162</v>
      </c>
      <c r="B47" s="280"/>
      <c r="C47" s="269">
        <v>43539</v>
      </c>
      <c r="D47" s="156">
        <v>43544</v>
      </c>
      <c r="E47" s="156">
        <v>43545</v>
      </c>
      <c r="G47" s="271">
        <v>33000000</v>
      </c>
      <c r="H47" s="57" t="s">
        <v>9</v>
      </c>
      <c r="I47" s="57" t="s">
        <v>11</v>
      </c>
      <c r="J47" s="57" t="s">
        <v>67</v>
      </c>
      <c r="K47" s="437"/>
      <c r="L47" s="297">
        <f t="shared" si="0"/>
        <v>5</v>
      </c>
      <c r="M47" s="327"/>
    </row>
    <row r="48" spans="1:13" s="278" customFormat="1" ht="15.75" customHeight="1">
      <c r="A48" s="164" t="s">
        <v>144</v>
      </c>
      <c r="B48" s="280"/>
      <c r="C48" s="269">
        <v>43540</v>
      </c>
      <c r="D48" s="156">
        <v>43545</v>
      </c>
      <c r="E48" s="156">
        <v>43547</v>
      </c>
      <c r="G48" s="271">
        <v>66000000</v>
      </c>
      <c r="H48" s="57" t="s">
        <v>9</v>
      </c>
      <c r="I48" s="57" t="s">
        <v>11</v>
      </c>
      <c r="J48" s="57" t="s">
        <v>15</v>
      </c>
      <c r="K48" s="437"/>
      <c r="L48" s="297">
        <f t="shared" si="0"/>
        <v>5</v>
      </c>
      <c r="M48" s="327"/>
    </row>
    <row r="49" spans="1:13" s="278" customFormat="1" ht="15.75" customHeight="1">
      <c r="A49" s="164" t="s">
        <v>163</v>
      </c>
      <c r="B49" s="280"/>
      <c r="C49" s="269">
        <v>43542</v>
      </c>
      <c r="D49" s="156">
        <v>43547</v>
      </c>
      <c r="E49" s="156">
        <v>43548</v>
      </c>
      <c r="G49" s="271">
        <v>47250000</v>
      </c>
      <c r="H49" s="57" t="s">
        <v>9</v>
      </c>
      <c r="I49" s="57" t="s">
        <v>11</v>
      </c>
      <c r="J49" s="57" t="s">
        <v>91</v>
      </c>
      <c r="K49" s="437"/>
      <c r="L49" s="297">
        <f t="shared" si="0"/>
        <v>5</v>
      </c>
      <c r="M49" s="327"/>
    </row>
    <row r="50" spans="1:13" s="278" customFormat="1" ht="15.75" customHeight="1">
      <c r="A50" s="164" t="s">
        <v>164</v>
      </c>
      <c r="B50" s="280"/>
      <c r="C50" s="269">
        <v>43542</v>
      </c>
      <c r="D50" s="156">
        <v>43548</v>
      </c>
      <c r="E50" s="156">
        <v>43549</v>
      </c>
      <c r="G50" s="271">
        <v>41000000</v>
      </c>
      <c r="H50" s="57" t="s">
        <v>9</v>
      </c>
      <c r="I50" s="57" t="s">
        <v>11</v>
      </c>
      <c r="J50" s="57" t="s">
        <v>92</v>
      </c>
      <c r="K50" s="437"/>
      <c r="L50" s="297">
        <f t="shared" si="0"/>
        <v>6</v>
      </c>
      <c r="M50" s="327"/>
    </row>
    <row r="51" spans="1:13" s="278" customFormat="1" ht="15.75" customHeight="1">
      <c r="A51" s="164" t="s">
        <v>165</v>
      </c>
      <c r="B51" s="280"/>
      <c r="C51" s="269">
        <v>43543</v>
      </c>
      <c r="D51" s="156">
        <v>43549</v>
      </c>
      <c r="E51" s="156">
        <v>43550</v>
      </c>
      <c r="G51" s="271">
        <v>26827000</v>
      </c>
      <c r="H51" s="57" t="s">
        <v>9</v>
      </c>
      <c r="I51" s="57" t="s">
        <v>11</v>
      </c>
      <c r="J51" s="57" t="s">
        <v>67</v>
      </c>
      <c r="K51" s="437"/>
      <c r="L51" s="297">
        <f t="shared" si="0"/>
        <v>6</v>
      </c>
      <c r="M51" s="327"/>
    </row>
    <row r="52" spans="1:13" s="278" customFormat="1" ht="15.75" customHeight="1">
      <c r="A52" s="164" t="s">
        <v>166</v>
      </c>
      <c r="B52" s="280"/>
      <c r="C52" s="269">
        <v>43536</v>
      </c>
      <c r="D52" s="156">
        <v>43550</v>
      </c>
      <c r="E52" s="156">
        <v>43551</v>
      </c>
      <c r="G52" s="271">
        <v>59000000</v>
      </c>
      <c r="H52" s="57" t="s">
        <v>9</v>
      </c>
      <c r="I52" s="57" t="s">
        <v>11</v>
      </c>
      <c r="J52" s="57" t="s">
        <v>92</v>
      </c>
      <c r="K52" s="437"/>
      <c r="L52" s="297">
        <f t="shared" si="0"/>
        <v>14</v>
      </c>
      <c r="M52" s="327"/>
    </row>
    <row r="53" spans="1:13" ht="14.25" customHeight="1">
      <c r="A53" s="262"/>
      <c r="B53" s="275"/>
      <c r="C53" s="171" t="s">
        <v>79</v>
      </c>
      <c r="D53" s="265"/>
      <c r="E53" s="265"/>
      <c r="F53" s="265"/>
      <c r="G53" s="266" t="s">
        <v>57</v>
      </c>
      <c r="H53" s="276" t="s">
        <v>64</v>
      </c>
      <c r="I53" s="264" t="s">
        <v>56</v>
      </c>
      <c r="J53" s="265"/>
      <c r="K53" s="268"/>
      <c r="M53" s="274"/>
    </row>
    <row r="54" spans="1:13" s="400" customFormat="1" ht="15">
      <c r="A54" s="149" t="s">
        <v>64</v>
      </c>
      <c r="K54" s="272"/>
      <c r="L54" s="297"/>
      <c r="M54" s="274"/>
    </row>
    <row r="55" spans="1:13" ht="15">
      <c r="A55" s="262"/>
      <c r="B55" s="275"/>
      <c r="C55" s="264" t="s">
        <v>17</v>
      </c>
      <c r="D55" s="265"/>
      <c r="E55" s="265"/>
      <c r="F55" s="265"/>
      <c r="G55" s="266" t="s">
        <v>57</v>
      </c>
      <c r="H55" s="276" t="s">
        <v>64</v>
      </c>
      <c r="I55" s="264" t="s">
        <v>56</v>
      </c>
      <c r="J55" s="265"/>
      <c r="K55" s="268"/>
      <c r="M55" s="274"/>
    </row>
    <row r="56" spans="1:13" ht="15">
      <c r="A56" s="149" t="s">
        <v>64</v>
      </c>
      <c r="K56" s="272"/>
      <c r="M56" s="274"/>
    </row>
    <row r="57" spans="1:13" ht="15">
      <c r="A57" s="262"/>
      <c r="B57" s="275"/>
      <c r="C57" s="264" t="s">
        <v>72</v>
      </c>
      <c r="D57" s="265"/>
      <c r="E57" s="265"/>
      <c r="F57" s="265"/>
      <c r="G57" s="266" t="s">
        <v>57</v>
      </c>
      <c r="H57" s="267">
        <f>MEDIAN(L58:L59)</f>
        <v>1.5</v>
      </c>
      <c r="I57" s="264" t="s">
        <v>56</v>
      </c>
      <c r="J57" s="265"/>
      <c r="K57" s="268"/>
      <c r="M57" s="274"/>
    </row>
    <row r="58" spans="1:13" s="278" customFormat="1" ht="15.75" customHeight="1">
      <c r="A58" s="164" t="s">
        <v>161</v>
      </c>
      <c r="B58" s="280"/>
      <c r="C58" s="269">
        <v>43538</v>
      </c>
      <c r="D58" s="156">
        <v>43541</v>
      </c>
      <c r="E58" s="156">
        <v>43542</v>
      </c>
      <c r="G58" s="271">
        <v>39622000</v>
      </c>
      <c r="H58" s="57" t="s">
        <v>9</v>
      </c>
      <c r="I58" s="57" t="s">
        <v>11</v>
      </c>
      <c r="J58" s="57" t="s">
        <v>149</v>
      </c>
      <c r="K58" s="437"/>
      <c r="L58" s="297">
        <f>DAYS360(C58,D58)</f>
        <v>3</v>
      </c>
      <c r="M58" s="327"/>
    </row>
    <row r="59" spans="1:13" s="278" customFormat="1" ht="15.75" customHeight="1">
      <c r="A59" s="164" t="s">
        <v>153</v>
      </c>
      <c r="B59" s="280"/>
      <c r="C59" s="269">
        <v>43544</v>
      </c>
      <c r="D59" s="156">
        <v>43544</v>
      </c>
      <c r="E59" s="156">
        <v>43546</v>
      </c>
      <c r="G59" s="271">
        <v>25000000</v>
      </c>
      <c r="H59" s="57" t="s">
        <v>9</v>
      </c>
      <c r="I59" s="57" t="s">
        <v>155</v>
      </c>
      <c r="J59" s="57" t="s">
        <v>66</v>
      </c>
      <c r="K59" s="437"/>
      <c r="L59" s="297">
        <f>DAYS360(C59,D59)</f>
        <v>0</v>
      </c>
      <c r="M59" s="327"/>
    </row>
    <row r="60" spans="1:13" ht="15">
      <c r="A60" s="262"/>
      <c r="B60" s="275"/>
      <c r="C60" s="264" t="s">
        <v>19</v>
      </c>
      <c r="D60" s="265"/>
      <c r="E60" s="265"/>
      <c r="F60" s="265"/>
      <c r="G60" s="266" t="s">
        <v>57</v>
      </c>
      <c r="H60" s="276" t="s">
        <v>64</v>
      </c>
      <c r="I60" s="264" t="s">
        <v>56</v>
      </c>
      <c r="J60" s="265"/>
      <c r="K60" s="268"/>
      <c r="M60" s="274"/>
    </row>
    <row r="61" spans="1:13" ht="15">
      <c r="A61" s="299" t="s">
        <v>64</v>
      </c>
      <c r="B61" s="258"/>
      <c r="C61" s="258"/>
      <c r="D61" s="239"/>
      <c r="E61" s="240"/>
      <c r="F61" s="258"/>
      <c r="G61" s="271"/>
      <c r="H61" s="240"/>
      <c r="I61" s="240"/>
      <c r="J61" s="330"/>
      <c r="K61" s="260"/>
      <c r="M61" s="274"/>
    </row>
    <row r="62" spans="1:13" ht="15">
      <c r="A62" s="299"/>
      <c r="B62" s="258"/>
      <c r="C62" s="258"/>
      <c r="D62" s="239"/>
      <c r="E62" s="240"/>
      <c r="F62" s="258"/>
      <c r="G62" s="271"/>
      <c r="H62" s="240"/>
      <c r="I62" s="240"/>
      <c r="J62" s="330"/>
      <c r="K62" s="260"/>
      <c r="M62" s="274"/>
    </row>
    <row r="63" spans="1:17" ht="15">
      <c r="A63" s="255"/>
      <c r="B63" s="258"/>
      <c r="C63" s="283" t="s">
        <v>10</v>
      </c>
      <c r="D63" s="284"/>
      <c r="E63" s="284"/>
      <c r="F63" s="285">
        <f>SUM(F38:F61)</f>
        <v>0</v>
      </c>
      <c r="G63" s="286">
        <f>SUM(G38:G62)</f>
        <v>596973000</v>
      </c>
      <c r="H63" s="240"/>
      <c r="I63" s="331"/>
      <c r="J63" s="330"/>
      <c r="K63" s="260"/>
      <c r="M63" s="274"/>
      <c r="N63" s="400"/>
      <c r="O63" s="400"/>
      <c r="P63" s="400"/>
      <c r="Q63" s="297"/>
    </row>
    <row r="64" spans="1:17" s="400" customFormat="1" ht="15">
      <c r="A64" s="312" t="s">
        <v>18</v>
      </c>
      <c r="B64" s="313"/>
      <c r="C64" s="314"/>
      <c r="D64" s="314"/>
      <c r="E64" s="314"/>
      <c r="F64" s="313"/>
      <c r="G64" s="315"/>
      <c r="H64" s="316"/>
      <c r="I64" s="316"/>
      <c r="J64" s="314"/>
      <c r="K64" s="317" t="s">
        <v>18</v>
      </c>
      <c r="L64" s="297"/>
      <c r="M64" s="274"/>
      <c r="Q64" s="297"/>
    </row>
    <row r="65" spans="1:17" s="400" customFormat="1" ht="15">
      <c r="A65" s="318"/>
      <c r="B65" s="251"/>
      <c r="C65" s="319"/>
      <c r="D65" s="319"/>
      <c r="E65" s="320" t="str">
        <f>E35</f>
        <v>WILLIAMS BRAZIL SUGAR LINE UP EDITION 13.03.2019</v>
      </c>
      <c r="F65" s="251"/>
      <c r="G65" s="321"/>
      <c r="H65" s="322"/>
      <c r="I65" s="322"/>
      <c r="J65" s="319"/>
      <c r="K65" s="323"/>
      <c r="L65" s="297"/>
      <c r="M65" s="327"/>
      <c r="N65" s="278"/>
      <c r="O65" s="278"/>
      <c r="P65" s="278"/>
      <c r="Q65" s="297"/>
    </row>
    <row r="66" spans="1:17" ht="15">
      <c r="A66" s="324"/>
      <c r="B66" s="256" t="s">
        <v>41</v>
      </c>
      <c r="C66" s="257"/>
      <c r="D66" s="295"/>
      <c r="E66" s="295"/>
      <c r="F66" s="296"/>
      <c r="G66" s="325"/>
      <c r="H66" s="326"/>
      <c r="I66" s="326"/>
      <c r="J66" s="326"/>
      <c r="K66" s="385"/>
      <c r="M66" s="274"/>
      <c r="N66" s="400"/>
      <c r="O66" s="400"/>
      <c r="P66" s="400"/>
      <c r="Q66" s="297"/>
    </row>
    <row r="67" spans="1:13" ht="15" customHeight="1">
      <c r="A67" s="262"/>
      <c r="B67" s="263"/>
      <c r="C67" s="264" t="s">
        <v>20</v>
      </c>
      <c r="D67" s="265"/>
      <c r="E67" s="265"/>
      <c r="F67" s="265"/>
      <c r="G67" s="173" t="s">
        <v>57</v>
      </c>
      <c r="H67" s="174" t="s">
        <v>64</v>
      </c>
      <c r="I67" s="264" t="s">
        <v>56</v>
      </c>
      <c r="J67" s="265"/>
      <c r="K67" s="268"/>
      <c r="M67" s="274"/>
    </row>
    <row r="68" spans="1:13" s="400" customFormat="1" ht="15" customHeight="1">
      <c r="A68" s="299" t="s">
        <v>64</v>
      </c>
      <c r="B68" s="234"/>
      <c r="C68" s="234"/>
      <c r="D68" s="234"/>
      <c r="E68" s="234"/>
      <c r="F68" s="234"/>
      <c r="G68" s="234"/>
      <c r="H68" s="234"/>
      <c r="I68" s="234"/>
      <c r="J68" s="234"/>
      <c r="K68" s="298"/>
      <c r="L68" s="297"/>
      <c r="M68" s="274"/>
    </row>
    <row r="69" spans="1:13" ht="15" customHeight="1">
      <c r="A69" s="262"/>
      <c r="B69" s="275"/>
      <c r="C69" s="264" t="s">
        <v>47</v>
      </c>
      <c r="D69" s="265"/>
      <c r="E69" s="265"/>
      <c r="F69" s="265"/>
      <c r="G69" s="266" t="s">
        <v>57</v>
      </c>
      <c r="H69" s="174" t="s">
        <v>64</v>
      </c>
      <c r="I69" s="264" t="s">
        <v>56</v>
      </c>
      <c r="J69" s="265"/>
      <c r="K69" s="268"/>
      <c r="M69" s="274"/>
    </row>
    <row r="70" spans="1:13" ht="15" customHeight="1">
      <c r="A70" s="299" t="s">
        <v>64</v>
      </c>
      <c r="B70" s="234"/>
      <c r="C70" s="234"/>
      <c r="D70" s="234"/>
      <c r="E70" s="234"/>
      <c r="F70" s="234"/>
      <c r="G70" s="234"/>
      <c r="H70" s="234"/>
      <c r="I70" s="234"/>
      <c r="J70" s="234"/>
      <c r="K70" s="298"/>
      <c r="M70" s="274"/>
    </row>
    <row r="71" spans="1:13" ht="15">
      <c r="A71" s="262"/>
      <c r="B71" s="275"/>
      <c r="C71" s="264" t="s">
        <v>21</v>
      </c>
      <c r="D71" s="265"/>
      <c r="E71" s="265"/>
      <c r="F71" s="265"/>
      <c r="G71" s="266" t="s">
        <v>57</v>
      </c>
      <c r="H71" s="267">
        <f>MEDIAN(L72)</f>
        <v>0</v>
      </c>
      <c r="I71" s="171" t="s">
        <v>56</v>
      </c>
      <c r="J71" s="265"/>
      <c r="K71" s="268"/>
      <c r="M71" s="274"/>
    </row>
    <row r="72" spans="1:13" s="278" customFormat="1" ht="15.75" customHeight="1">
      <c r="A72" s="164" t="s">
        <v>165</v>
      </c>
      <c r="B72" s="280"/>
      <c r="C72" s="269">
        <v>43540</v>
      </c>
      <c r="D72" s="269">
        <v>43540</v>
      </c>
      <c r="E72" s="156">
        <v>43543</v>
      </c>
      <c r="F72" s="271"/>
      <c r="G72" s="271">
        <v>57000000</v>
      </c>
      <c r="H72" s="57" t="s">
        <v>9</v>
      </c>
      <c r="I72" s="57" t="s">
        <v>11</v>
      </c>
      <c r="J72" s="57" t="s">
        <v>67</v>
      </c>
      <c r="K72" s="437"/>
      <c r="L72" s="297">
        <f>DAYS360(C72,D72)</f>
        <v>0</v>
      </c>
      <c r="M72" s="327"/>
    </row>
    <row r="73" spans="1:13" ht="13.5" customHeight="1">
      <c r="A73" s="262"/>
      <c r="B73" s="275"/>
      <c r="C73" s="264" t="s">
        <v>42</v>
      </c>
      <c r="D73" s="265"/>
      <c r="E73" s="265"/>
      <c r="F73" s="265"/>
      <c r="G73" s="173" t="s">
        <v>57</v>
      </c>
      <c r="H73" s="267">
        <f>MEDIAN(L74)</f>
        <v>11</v>
      </c>
      <c r="I73" s="264" t="s">
        <v>56</v>
      </c>
      <c r="J73" s="265"/>
      <c r="K73" s="268"/>
      <c r="M73" s="274"/>
    </row>
    <row r="74" spans="1:13" s="278" customFormat="1" ht="15.75" customHeight="1">
      <c r="A74" s="164" t="s">
        <v>143</v>
      </c>
      <c r="B74" s="280"/>
      <c r="C74" s="269">
        <v>43529</v>
      </c>
      <c r="D74" s="156">
        <v>43540</v>
      </c>
      <c r="E74" s="156">
        <v>43545</v>
      </c>
      <c r="F74" s="271">
        <v>10000000</v>
      </c>
      <c r="G74" s="271"/>
      <c r="H74" s="57" t="s">
        <v>94</v>
      </c>
      <c r="I74" s="57" t="s">
        <v>11</v>
      </c>
      <c r="J74" s="57" t="s">
        <v>15</v>
      </c>
      <c r="K74" s="434"/>
      <c r="L74" s="297">
        <f>DAYS360(C74,D74)</f>
        <v>11</v>
      </c>
      <c r="M74" s="327"/>
    </row>
    <row r="75" spans="1:13" ht="15">
      <c r="A75" s="262"/>
      <c r="B75" s="275"/>
      <c r="C75" s="264" t="s">
        <v>49</v>
      </c>
      <c r="D75" s="265"/>
      <c r="E75" s="265"/>
      <c r="F75" s="265"/>
      <c r="G75" s="266" t="s">
        <v>57</v>
      </c>
      <c r="H75" s="276" t="s">
        <v>64</v>
      </c>
      <c r="I75" s="264" t="s">
        <v>56</v>
      </c>
      <c r="J75" s="265"/>
      <c r="K75" s="268"/>
      <c r="M75" s="274"/>
    </row>
    <row r="76" spans="1:13" s="400" customFormat="1" ht="15" customHeight="1">
      <c r="A76" s="299" t="s">
        <v>64</v>
      </c>
      <c r="B76" s="234"/>
      <c r="C76" s="234"/>
      <c r="D76" s="234"/>
      <c r="E76" s="234"/>
      <c r="F76" s="234"/>
      <c r="G76" s="234"/>
      <c r="H76" s="234"/>
      <c r="I76" s="234"/>
      <c r="J76" s="234"/>
      <c r="K76" s="298"/>
      <c r="L76" s="297"/>
      <c r="M76" s="274"/>
    </row>
    <row r="77" spans="1:13" ht="15">
      <c r="A77" s="262"/>
      <c r="B77" s="275"/>
      <c r="C77" s="264" t="s">
        <v>35</v>
      </c>
      <c r="D77" s="265"/>
      <c r="E77" s="265"/>
      <c r="F77" s="265"/>
      <c r="G77" s="266" t="s">
        <v>57</v>
      </c>
      <c r="H77" s="276" t="s">
        <v>64</v>
      </c>
      <c r="I77" s="264" t="s">
        <v>56</v>
      </c>
      <c r="J77" s="265"/>
      <c r="K77" s="268"/>
      <c r="M77" s="274"/>
    </row>
    <row r="78" spans="1:13" s="400" customFormat="1" ht="15" customHeight="1">
      <c r="A78" s="299" t="s">
        <v>64</v>
      </c>
      <c r="B78" s="234"/>
      <c r="C78" s="234"/>
      <c r="D78" s="234"/>
      <c r="E78" s="234"/>
      <c r="F78" s="234"/>
      <c r="G78" s="234"/>
      <c r="H78" s="234"/>
      <c r="I78" s="234"/>
      <c r="J78" s="234"/>
      <c r="K78" s="298"/>
      <c r="L78" s="297"/>
      <c r="M78" s="274"/>
    </row>
    <row r="79" spans="1:13" s="400" customFormat="1" ht="15">
      <c r="A79" s="262"/>
      <c r="B79" s="275"/>
      <c r="C79" s="171" t="s">
        <v>76</v>
      </c>
      <c r="D79" s="265"/>
      <c r="E79" s="265"/>
      <c r="F79" s="265"/>
      <c r="G79" s="266" t="s">
        <v>57</v>
      </c>
      <c r="H79" s="174" t="s">
        <v>64</v>
      </c>
      <c r="I79" s="264" t="s">
        <v>56</v>
      </c>
      <c r="J79" s="265"/>
      <c r="K79" s="268"/>
      <c r="L79" s="297"/>
      <c r="M79" s="274"/>
    </row>
    <row r="80" spans="1:13" s="400" customFormat="1" ht="15" customHeight="1">
      <c r="A80" s="299" t="s">
        <v>64</v>
      </c>
      <c r="B80" s="234"/>
      <c r="C80" s="234"/>
      <c r="D80" s="234"/>
      <c r="E80" s="234"/>
      <c r="F80" s="234"/>
      <c r="G80" s="234"/>
      <c r="H80" s="234"/>
      <c r="I80" s="234"/>
      <c r="J80" s="234"/>
      <c r="K80" s="298"/>
      <c r="L80" s="297"/>
      <c r="M80" s="274"/>
    </row>
    <row r="81" spans="1:13" ht="15" customHeight="1">
      <c r="A81" s="262"/>
      <c r="B81" s="275"/>
      <c r="C81" s="264" t="s">
        <v>23</v>
      </c>
      <c r="D81" s="265"/>
      <c r="E81" s="265"/>
      <c r="F81" s="265"/>
      <c r="G81" s="266" t="s">
        <v>57</v>
      </c>
      <c r="H81" s="267">
        <f>MEDIAN(L82)</f>
        <v>1</v>
      </c>
      <c r="I81" s="171" t="s">
        <v>56</v>
      </c>
      <c r="J81" s="265"/>
      <c r="K81" s="268"/>
      <c r="M81" s="274"/>
    </row>
    <row r="82" spans="1:13" s="278" customFormat="1" ht="15" customHeight="1">
      <c r="A82" s="164" t="s">
        <v>143</v>
      </c>
      <c r="B82" s="280"/>
      <c r="C82" s="269">
        <v>43529</v>
      </c>
      <c r="D82" s="156">
        <v>43530</v>
      </c>
      <c r="E82" s="156">
        <v>43540</v>
      </c>
      <c r="F82" s="271">
        <v>15000000</v>
      </c>
      <c r="G82" s="271"/>
      <c r="H82" s="57" t="s">
        <v>94</v>
      </c>
      <c r="I82" s="57" t="s">
        <v>11</v>
      </c>
      <c r="J82" s="57" t="s">
        <v>15</v>
      </c>
      <c r="K82" s="298"/>
      <c r="L82" s="297">
        <f>DAYS360(C82,D82)</f>
        <v>1</v>
      </c>
      <c r="M82" s="327"/>
    </row>
    <row r="83" spans="1:13" ht="15">
      <c r="A83" s="255"/>
      <c r="B83" s="332"/>
      <c r="C83" s="333"/>
      <c r="D83" s="334"/>
      <c r="E83" s="333"/>
      <c r="F83" s="293"/>
      <c r="G83" s="335"/>
      <c r="H83" s="326"/>
      <c r="I83" s="326"/>
      <c r="J83" s="292"/>
      <c r="K83" s="385"/>
      <c r="M83" s="274"/>
    </row>
    <row r="84" spans="1:13" ht="15">
      <c r="A84" s="282"/>
      <c r="B84" s="384"/>
      <c r="C84" s="386" t="s">
        <v>10</v>
      </c>
      <c r="D84" s="387"/>
      <c r="E84" s="387"/>
      <c r="F84" s="285">
        <f>SUM(F67:F83)</f>
        <v>25000000</v>
      </c>
      <c r="G84" s="286">
        <f>SUM(G68:G83)</f>
        <v>57000000</v>
      </c>
      <c r="H84" s="384"/>
      <c r="I84" s="384"/>
      <c r="J84" s="384"/>
      <c r="K84" s="385"/>
      <c r="M84" s="274"/>
    </row>
    <row r="85" spans="1:13" ht="15">
      <c r="A85" s="282"/>
      <c r="B85" s="384"/>
      <c r="C85" s="234"/>
      <c r="D85" s="234"/>
      <c r="E85" s="234"/>
      <c r="F85" s="234"/>
      <c r="G85" s="234"/>
      <c r="H85" s="384"/>
      <c r="I85" s="384"/>
      <c r="J85" s="384"/>
      <c r="K85" s="336"/>
      <c r="M85" s="274"/>
    </row>
    <row r="86" spans="1:13" ht="15" customHeight="1">
      <c r="A86" s="324"/>
      <c r="B86" s="337"/>
      <c r="C86" s="332"/>
      <c r="D86" s="332"/>
      <c r="E86" s="332"/>
      <c r="F86" s="335"/>
      <c r="G86" s="335"/>
      <c r="H86" s="338"/>
      <c r="I86" s="338"/>
      <c r="J86" s="339"/>
      <c r="K86" s="385"/>
      <c r="M86" s="274"/>
    </row>
    <row r="87" spans="1:13" ht="15">
      <c r="A87" s="282"/>
      <c r="B87" s="384"/>
      <c r="C87" s="234"/>
      <c r="D87" s="234"/>
      <c r="E87" s="234"/>
      <c r="F87" s="234"/>
      <c r="G87" s="234"/>
      <c r="H87" s="384"/>
      <c r="I87" s="384"/>
      <c r="J87" s="384"/>
      <c r="K87" s="385"/>
      <c r="M87" s="274"/>
    </row>
    <row r="88" spans="1:13" ht="15">
      <c r="A88" s="282"/>
      <c r="B88" s="447" t="s">
        <v>71</v>
      </c>
      <c r="C88" s="448"/>
      <c r="D88" s="448"/>
      <c r="E88" s="387"/>
      <c r="F88" s="285">
        <f>+F14+F63+F84+F33+F20+F27</f>
        <v>49550000</v>
      </c>
      <c r="G88" s="286">
        <f>+G14+G63+G84+G20+G27</f>
        <v>673885000</v>
      </c>
      <c r="H88" s="384"/>
      <c r="I88" s="384"/>
      <c r="J88" s="384"/>
      <c r="K88" s="385"/>
      <c r="M88" s="274"/>
    </row>
    <row r="89" spans="1:13" ht="15" customHeight="1">
      <c r="A89" s="340"/>
      <c r="B89" s="337"/>
      <c r="C89" s="294"/>
      <c r="D89" s="295"/>
      <c r="E89" s="295"/>
      <c r="F89" s="296"/>
      <c r="G89" s="296"/>
      <c r="H89" s="338"/>
      <c r="I89" s="338"/>
      <c r="J89" s="339"/>
      <c r="K89" s="336"/>
      <c r="M89" s="274"/>
    </row>
    <row r="90" spans="1:13" ht="15">
      <c r="A90" s="341" t="s">
        <v>62</v>
      </c>
      <c r="B90" s="342"/>
      <c r="C90" s="343"/>
      <c r="D90" s="343"/>
      <c r="E90" s="343"/>
      <c r="F90" s="342"/>
      <c r="G90" s="344"/>
      <c r="H90" s="345"/>
      <c r="I90" s="345"/>
      <c r="J90" s="343"/>
      <c r="K90" s="317" t="s">
        <v>62</v>
      </c>
      <c r="M90" s="274"/>
    </row>
    <row r="91" spans="1:13" ht="15">
      <c r="A91" s="346"/>
      <c r="B91" s="251"/>
      <c r="C91" s="347"/>
      <c r="D91" s="347"/>
      <c r="E91" s="347"/>
      <c r="F91" s="251"/>
      <c r="G91" s="321"/>
      <c r="H91" s="322"/>
      <c r="I91" s="322"/>
      <c r="J91" s="347"/>
      <c r="K91" s="348"/>
      <c r="M91" s="274"/>
    </row>
    <row r="92" spans="1:13" ht="39" customHeight="1">
      <c r="A92" s="324"/>
      <c r="B92" s="349"/>
      <c r="C92" s="350"/>
      <c r="D92" s="350"/>
      <c r="E92" s="350"/>
      <c r="F92" s="258"/>
      <c r="G92" s="351" t="str">
        <f>+C1</f>
        <v>Williams Brazil</v>
      </c>
      <c r="H92" s="352"/>
      <c r="I92" s="352"/>
      <c r="J92" s="352"/>
      <c r="K92" s="336"/>
      <c r="M92" s="274"/>
    </row>
    <row r="93" spans="1:13" ht="23.25" customHeight="1">
      <c r="A93" s="340"/>
      <c r="B93" s="353"/>
      <c r="C93" s="237"/>
      <c r="D93" s="237"/>
      <c r="E93" s="237"/>
      <c r="F93" s="258"/>
      <c r="G93" s="354" t="str">
        <f>+C2</f>
        <v>SUGAR LINE UP edition 13.03.2019</v>
      </c>
      <c r="H93" s="237"/>
      <c r="I93" s="237"/>
      <c r="J93" s="237"/>
      <c r="K93" s="355"/>
      <c r="M93" s="274"/>
    </row>
    <row r="94" spans="1:13" ht="15" customHeight="1">
      <c r="A94" s="340"/>
      <c r="B94" s="237"/>
      <c r="C94" s="237"/>
      <c r="D94" s="237"/>
      <c r="E94" s="237"/>
      <c r="F94" s="237"/>
      <c r="G94" s="237"/>
      <c r="H94" s="237"/>
      <c r="I94" s="237"/>
      <c r="J94" s="237"/>
      <c r="K94" s="355"/>
      <c r="M94" s="274"/>
    </row>
    <row r="95" spans="1:13" ht="15" customHeight="1">
      <c r="A95" s="340"/>
      <c r="B95" s="237"/>
      <c r="C95" s="237"/>
      <c r="D95" s="237"/>
      <c r="E95" s="237"/>
      <c r="F95" s="237"/>
      <c r="G95" s="237"/>
      <c r="H95" s="237"/>
      <c r="I95" s="237"/>
      <c r="J95" s="237"/>
      <c r="K95" s="355"/>
      <c r="M95" s="274"/>
    </row>
    <row r="96" spans="1:13" ht="15" customHeight="1">
      <c r="A96" s="356" t="s">
        <v>69</v>
      </c>
      <c r="B96" s="357"/>
      <c r="C96" s="350"/>
      <c r="D96" s="350"/>
      <c r="E96" s="350"/>
      <c r="F96" s="350"/>
      <c r="G96" s="350"/>
      <c r="H96" s="352"/>
      <c r="I96" s="352"/>
      <c r="J96" s="333"/>
      <c r="K96" s="336"/>
      <c r="M96" s="274"/>
    </row>
    <row r="97" spans="1:13" ht="15" customHeight="1">
      <c r="A97" s="358" t="s">
        <v>45</v>
      </c>
      <c r="B97" s="293">
        <f>SUM(F14:G14)</f>
        <v>0</v>
      </c>
      <c r="C97" s="350"/>
      <c r="D97" s="350"/>
      <c r="E97" s="350"/>
      <c r="F97" s="350"/>
      <c r="G97" s="350"/>
      <c r="H97" s="352"/>
      <c r="I97" s="352"/>
      <c r="J97" s="333"/>
      <c r="K97" s="336"/>
      <c r="M97" s="274"/>
    </row>
    <row r="98" spans="1:13" ht="15" customHeight="1">
      <c r="A98" s="358" t="s">
        <v>55</v>
      </c>
      <c r="B98" s="293">
        <f>F20</f>
        <v>24550000</v>
      </c>
      <c r="C98" s="350"/>
      <c r="D98" s="350"/>
      <c r="E98" s="350"/>
      <c r="F98" s="350"/>
      <c r="G98" s="350"/>
      <c r="H98" s="352"/>
      <c r="I98" s="352"/>
      <c r="J98" s="333"/>
      <c r="K98" s="336"/>
      <c r="M98" s="274"/>
    </row>
    <row r="99" spans="1:13" ht="15" customHeight="1">
      <c r="A99" s="358" t="s">
        <v>46</v>
      </c>
      <c r="B99" s="293">
        <f>SUM(F27:G27)</f>
        <v>19912000</v>
      </c>
      <c r="C99" s="350"/>
      <c r="D99" s="350"/>
      <c r="E99" s="350"/>
      <c r="F99" s="350"/>
      <c r="G99" s="350"/>
      <c r="H99" s="352"/>
      <c r="I99" s="352"/>
      <c r="J99" s="333"/>
      <c r="K99" s="336"/>
      <c r="M99" s="274"/>
    </row>
    <row r="100" spans="1:13" ht="15" customHeight="1">
      <c r="A100" s="358" t="s">
        <v>12</v>
      </c>
      <c r="B100" s="293">
        <f>SUM(F63:G63)</f>
        <v>596973000</v>
      </c>
      <c r="C100" s="350"/>
      <c r="D100" s="350"/>
      <c r="E100" s="350"/>
      <c r="F100" s="350"/>
      <c r="G100" s="350"/>
      <c r="H100" s="352"/>
      <c r="I100" s="352"/>
      <c r="J100" s="350"/>
      <c r="K100" s="355"/>
      <c r="M100" s="274"/>
    </row>
    <row r="101" spans="1:13" ht="15" customHeight="1">
      <c r="A101" s="358" t="s">
        <v>41</v>
      </c>
      <c r="B101" s="293">
        <f>SUM(F84:G84)</f>
        <v>82000000</v>
      </c>
      <c r="C101" s="350"/>
      <c r="D101" s="350"/>
      <c r="E101" s="350"/>
      <c r="F101" s="350"/>
      <c r="G101" s="350"/>
      <c r="H101" s="352"/>
      <c r="I101" s="352"/>
      <c r="J101" s="350"/>
      <c r="K101" s="355"/>
      <c r="M101" s="274"/>
    </row>
    <row r="102" spans="1:13" ht="15" customHeight="1">
      <c r="A102" s="359" t="s">
        <v>26</v>
      </c>
      <c r="B102" s="360">
        <f>SUM(B97:B101)</f>
        <v>723435000</v>
      </c>
      <c r="C102" s="350"/>
      <c r="D102" s="350"/>
      <c r="E102" s="350"/>
      <c r="F102" s="350"/>
      <c r="G102" s="350"/>
      <c r="H102" s="352"/>
      <c r="I102" s="352"/>
      <c r="J102" s="350"/>
      <c r="K102" s="243"/>
      <c r="M102" s="274"/>
    </row>
    <row r="103" spans="1:13" ht="15" customHeight="1">
      <c r="A103" s="301"/>
      <c r="B103" s="258"/>
      <c r="C103" s="350"/>
      <c r="D103" s="350"/>
      <c r="E103" s="350"/>
      <c r="F103" s="350"/>
      <c r="G103" s="350"/>
      <c r="H103" s="352"/>
      <c r="I103" s="352"/>
      <c r="J103" s="350"/>
      <c r="K103" s="243"/>
      <c r="M103" s="274"/>
    </row>
    <row r="104" spans="1:13" ht="15" customHeight="1">
      <c r="A104" s="301"/>
      <c r="B104" s="258"/>
      <c r="C104" s="350"/>
      <c r="D104" s="350"/>
      <c r="E104" s="350"/>
      <c r="F104" s="350"/>
      <c r="G104" s="350"/>
      <c r="H104" s="352"/>
      <c r="I104" s="352"/>
      <c r="J104" s="350"/>
      <c r="K104" s="243"/>
      <c r="M104" s="274"/>
    </row>
    <row r="105" spans="1:13" ht="15" customHeight="1">
      <c r="A105" s="361"/>
      <c r="B105" s="362"/>
      <c r="C105" s="350"/>
      <c r="D105" s="350"/>
      <c r="E105" s="350"/>
      <c r="F105" s="350"/>
      <c r="G105" s="350"/>
      <c r="H105" s="352"/>
      <c r="I105" s="352"/>
      <c r="J105" s="350"/>
      <c r="K105" s="243"/>
      <c r="M105" s="274"/>
    </row>
    <row r="106" spans="1:13" ht="15" customHeight="1">
      <c r="A106" s="361"/>
      <c r="B106" s="363"/>
      <c r="C106" s="350"/>
      <c r="D106" s="350"/>
      <c r="E106" s="350"/>
      <c r="F106" s="350"/>
      <c r="G106" s="350"/>
      <c r="H106" s="352"/>
      <c r="I106" s="352"/>
      <c r="J106" s="350"/>
      <c r="K106" s="364"/>
      <c r="L106" s="435"/>
      <c r="M106" s="274"/>
    </row>
    <row r="107" spans="1:13" ht="15" customHeight="1">
      <c r="A107" s="361"/>
      <c r="B107" s="363"/>
      <c r="C107" s="350"/>
      <c r="D107" s="350"/>
      <c r="E107" s="350"/>
      <c r="F107" s="350"/>
      <c r="G107" s="350"/>
      <c r="H107" s="352"/>
      <c r="I107" s="352"/>
      <c r="J107" s="350"/>
      <c r="K107" s="364"/>
      <c r="L107" s="435"/>
      <c r="M107" s="274"/>
    </row>
    <row r="108" spans="1:13" ht="15" customHeight="1">
      <c r="A108" s="361"/>
      <c r="B108" s="363"/>
      <c r="C108" s="350"/>
      <c r="D108" s="350"/>
      <c r="E108" s="350"/>
      <c r="F108" s="350"/>
      <c r="G108" s="350"/>
      <c r="H108" s="352"/>
      <c r="I108" s="352"/>
      <c r="J108" s="350"/>
      <c r="K108" s="364"/>
      <c r="M108" s="274"/>
    </row>
    <row r="109" spans="1:13" ht="15" customHeight="1">
      <c r="A109" s="361"/>
      <c r="B109" s="363"/>
      <c r="C109" s="350"/>
      <c r="D109" s="350"/>
      <c r="E109" s="350"/>
      <c r="F109" s="350"/>
      <c r="G109" s="350"/>
      <c r="H109" s="352"/>
      <c r="I109" s="352"/>
      <c r="J109" s="350"/>
      <c r="K109" s="364"/>
      <c r="M109" s="274"/>
    </row>
    <row r="110" spans="1:13" ht="15" customHeight="1">
      <c r="A110" s="361"/>
      <c r="B110" s="363"/>
      <c r="C110" s="350"/>
      <c r="D110" s="350"/>
      <c r="E110" s="350"/>
      <c r="F110" s="350"/>
      <c r="G110" s="350"/>
      <c r="H110" s="352"/>
      <c r="I110" s="352"/>
      <c r="J110" s="350"/>
      <c r="K110" s="365"/>
      <c r="M110" s="274"/>
    </row>
    <row r="111" spans="1:13" ht="15">
      <c r="A111" s="361"/>
      <c r="B111" s="363"/>
      <c r="C111" s="350"/>
      <c r="D111" s="350"/>
      <c r="E111" s="350"/>
      <c r="F111" s="350"/>
      <c r="G111" s="350"/>
      <c r="H111" s="352"/>
      <c r="I111" s="352"/>
      <c r="J111" s="350"/>
      <c r="K111" s="365"/>
      <c r="M111" s="274"/>
    </row>
    <row r="112" spans="1:13" ht="15">
      <c r="A112" s="366"/>
      <c r="B112" s="367"/>
      <c r="C112" s="350"/>
      <c r="D112" s="350"/>
      <c r="E112" s="350"/>
      <c r="F112" s="350"/>
      <c r="G112" s="350"/>
      <c r="H112" s="352"/>
      <c r="I112" s="352"/>
      <c r="J112" s="350"/>
      <c r="K112" s="365"/>
      <c r="M112" s="274"/>
    </row>
    <row r="113" spans="1:13" ht="15">
      <c r="A113" s="356" t="s">
        <v>70</v>
      </c>
      <c r="B113" s="357"/>
      <c r="C113" s="350"/>
      <c r="D113" s="350"/>
      <c r="E113" s="350"/>
      <c r="F113" s="350"/>
      <c r="G113" s="350"/>
      <c r="H113" s="352"/>
      <c r="I113" s="352"/>
      <c r="J113" s="350"/>
      <c r="K113" s="365"/>
      <c r="M113" s="274"/>
    </row>
    <row r="114" spans="1:13" ht="15">
      <c r="A114" s="358" t="s">
        <v>53</v>
      </c>
      <c r="B114" s="293">
        <f>SUMIF($H$7:$H$86,"A45",$F$7:$F$86)</f>
        <v>24550000</v>
      </c>
      <c r="C114" s="350"/>
      <c r="D114" s="350"/>
      <c r="E114" s="350"/>
      <c r="F114" s="350"/>
      <c r="G114" s="350"/>
      <c r="H114" s="352"/>
      <c r="I114" s="352"/>
      <c r="J114" s="350"/>
      <c r="K114" s="365"/>
      <c r="M114" s="274"/>
    </row>
    <row r="115" spans="1:13" ht="15">
      <c r="A115" s="358" t="s">
        <v>52</v>
      </c>
      <c r="B115" s="293">
        <f>SUMIF($H$7:$H$90,"B150",$F$7:$F$90)</f>
        <v>25000000</v>
      </c>
      <c r="C115" s="350"/>
      <c r="D115" s="350"/>
      <c r="E115" s="350"/>
      <c r="F115" s="350"/>
      <c r="G115" s="350"/>
      <c r="H115" s="352"/>
      <c r="I115" s="352"/>
      <c r="J115" s="350"/>
      <c r="K115" s="365"/>
      <c r="M115" s="274"/>
    </row>
    <row r="116" spans="1:13" ht="15">
      <c r="A116" s="358" t="s">
        <v>9</v>
      </c>
      <c r="B116" s="293">
        <f>SUMIF(H7:H89,"VHP",G7:G89)</f>
        <v>673885000</v>
      </c>
      <c r="C116" s="350"/>
      <c r="D116" s="350"/>
      <c r="E116" s="350"/>
      <c r="F116" s="350"/>
      <c r="G116" s="350"/>
      <c r="H116" s="352"/>
      <c r="I116" s="352"/>
      <c r="J116" s="350"/>
      <c r="K116" s="365"/>
      <c r="M116" s="274"/>
    </row>
    <row r="117" spans="1:13" ht="15">
      <c r="A117" s="197" t="s">
        <v>75</v>
      </c>
      <c r="B117" s="293">
        <v>0</v>
      </c>
      <c r="C117" s="350"/>
      <c r="D117" s="350"/>
      <c r="E117" s="350"/>
      <c r="F117" s="350"/>
      <c r="G117" s="350"/>
      <c r="H117" s="352"/>
      <c r="I117" s="352"/>
      <c r="J117" s="350"/>
      <c r="K117" s="365"/>
      <c r="M117" s="274"/>
    </row>
    <row r="118" spans="1:13" ht="15">
      <c r="A118" s="359" t="s">
        <v>26</v>
      </c>
      <c r="B118" s="360">
        <f>SUM(B114:B117)</f>
        <v>723435000</v>
      </c>
      <c r="C118" s="350"/>
      <c r="D118" s="350"/>
      <c r="E118" s="350"/>
      <c r="F118" s="350"/>
      <c r="G118" s="350"/>
      <c r="H118" s="352"/>
      <c r="I118" s="352"/>
      <c r="J118" s="350"/>
      <c r="K118" s="365"/>
      <c r="M118" s="274"/>
    </row>
    <row r="119" spans="1:13" ht="15">
      <c r="A119" s="366"/>
      <c r="B119" s="367"/>
      <c r="C119" s="350"/>
      <c r="D119" s="350"/>
      <c r="E119" s="350"/>
      <c r="F119" s="350"/>
      <c r="G119" s="350"/>
      <c r="H119" s="352"/>
      <c r="I119" s="352"/>
      <c r="J119" s="352"/>
      <c r="K119" s="365"/>
      <c r="M119" s="274"/>
    </row>
    <row r="120" spans="1:13" ht="15">
      <c r="A120" s="340"/>
      <c r="B120" s="368"/>
      <c r="C120" s="350"/>
      <c r="D120" s="350"/>
      <c r="E120" s="350"/>
      <c r="F120" s="350"/>
      <c r="G120" s="350"/>
      <c r="H120" s="352"/>
      <c r="I120" s="352"/>
      <c r="J120" s="352"/>
      <c r="K120" s="365"/>
      <c r="M120" s="274"/>
    </row>
    <row r="121" spans="1:13" ht="15">
      <c r="A121" s="301"/>
      <c r="B121" s="258"/>
      <c r="C121" s="350"/>
      <c r="D121" s="350"/>
      <c r="E121" s="350"/>
      <c r="F121" s="350"/>
      <c r="G121" s="350"/>
      <c r="H121" s="352"/>
      <c r="I121" s="352"/>
      <c r="J121" s="352"/>
      <c r="K121" s="365"/>
      <c r="M121" s="274"/>
    </row>
    <row r="122" spans="1:13" ht="15">
      <c r="A122" s="369"/>
      <c r="B122" s="370"/>
      <c r="C122" s="350"/>
      <c r="D122" s="350"/>
      <c r="E122" s="350"/>
      <c r="F122" s="350"/>
      <c r="G122" s="350"/>
      <c r="H122" s="352"/>
      <c r="I122" s="352"/>
      <c r="J122" s="352"/>
      <c r="K122" s="365"/>
      <c r="M122" s="274"/>
    </row>
    <row r="123" spans="1:13" ht="15">
      <c r="A123" s="340"/>
      <c r="B123" s="368"/>
      <c r="C123" s="237"/>
      <c r="D123" s="237"/>
      <c r="E123" s="237"/>
      <c r="F123" s="237"/>
      <c r="G123" s="237"/>
      <c r="H123" s="242"/>
      <c r="I123" s="237"/>
      <c r="J123" s="237"/>
      <c r="K123" s="243"/>
      <c r="M123" s="274"/>
    </row>
    <row r="124" spans="1:13" ht="15">
      <c r="A124" s="371"/>
      <c r="B124" s="372"/>
      <c r="C124" s="372"/>
      <c r="D124" s="372"/>
      <c r="E124" s="372"/>
      <c r="F124" s="372"/>
      <c r="G124" s="372"/>
      <c r="H124" s="242"/>
      <c r="I124" s="237"/>
      <c r="J124" s="237"/>
      <c r="K124" s="243"/>
      <c r="M124" s="274"/>
    </row>
    <row r="125" spans="1:13" ht="15">
      <c r="A125" s="301"/>
      <c r="B125" s="370"/>
      <c r="C125" s="258"/>
      <c r="D125" s="258"/>
      <c r="E125" s="258"/>
      <c r="F125" s="258"/>
      <c r="G125" s="258"/>
      <c r="H125" s="258"/>
      <c r="I125" s="258"/>
      <c r="J125" s="258"/>
      <c r="K125" s="260"/>
      <c r="M125" s="274"/>
    </row>
    <row r="126" spans="1:13" ht="15">
      <c r="A126" s="301"/>
      <c r="B126" s="258"/>
      <c r="C126" s="258"/>
      <c r="D126" s="258"/>
      <c r="E126" s="258"/>
      <c r="F126" s="258"/>
      <c r="G126" s="258"/>
      <c r="H126" s="258"/>
      <c r="I126" s="258"/>
      <c r="J126" s="258"/>
      <c r="K126" s="260"/>
      <c r="M126" s="274"/>
    </row>
    <row r="127" spans="1:11" ht="15">
      <c r="A127" s="301"/>
      <c r="B127" s="258"/>
      <c r="C127" s="258"/>
      <c r="D127" s="258"/>
      <c r="E127" s="258"/>
      <c r="F127" s="258"/>
      <c r="G127" s="258"/>
      <c r="H127" s="258"/>
      <c r="I127" s="258"/>
      <c r="J127" s="258"/>
      <c r="K127" s="260"/>
    </row>
    <row r="128" spans="1:11" ht="15">
      <c r="A128" s="373" t="s">
        <v>63</v>
      </c>
      <c r="B128" s="374"/>
      <c r="C128" s="375"/>
      <c r="D128" s="375"/>
      <c r="E128" s="375"/>
      <c r="F128" s="375"/>
      <c r="G128" s="375"/>
      <c r="H128" s="376"/>
      <c r="I128" s="375"/>
      <c r="J128" s="375"/>
      <c r="K128" s="317" t="s">
        <v>63</v>
      </c>
    </row>
    <row r="130" ht="15">
      <c r="A130" s="377"/>
    </row>
    <row r="131" spans="1:2" ht="15.75">
      <c r="A131" s="378"/>
      <c r="B131" s="379"/>
    </row>
    <row r="132" ht="15.75">
      <c r="A132" s="380"/>
    </row>
    <row r="133" ht="15">
      <c r="A133" s="381"/>
    </row>
    <row r="134" ht="15.75">
      <c r="A134" s="382"/>
    </row>
    <row r="135" ht="15">
      <c r="A135" s="381"/>
    </row>
  </sheetData>
  <sheetProtection password="F66E" sheet="1"/>
  <mergeCells count="4">
    <mergeCell ref="C1:K1"/>
    <mergeCell ref="C2:K2"/>
    <mergeCell ref="C3:K3"/>
    <mergeCell ref="B88:D88"/>
  </mergeCells>
  <printOptions horizontalCentered="1" verticalCentered="1"/>
  <pageMargins left="0.15748031496062992" right="0.15748031496062992" top="0.5905511811023623" bottom="0.4724409448818898" header="0.15748031496062992" footer="0.31496062992125984"/>
  <pageSetup horizontalDpi="600" verticalDpi="600" orientation="landscape" scale="91" r:id="rId2"/>
  <headerFooter>
    <oddFooter>&amp;C© 2019 Williams Servicos Maritimos Ltda, Brazil</oddFooter>
  </headerFooter>
  <rowBreaks count="3" manualBreakCount="3">
    <brk id="34" max="10" man="1"/>
    <brk id="64" max="255" man="1"/>
    <brk id="90" max="255" man="1"/>
  </rowBreaks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5"/>
  <sheetViews>
    <sheetView showGridLines="0" workbookViewId="0" topLeftCell="A1">
      <selection activeCell="I11" sqref="I11"/>
    </sheetView>
  </sheetViews>
  <sheetFormatPr defaultColWidth="17.28125" defaultRowHeight="15"/>
  <cols>
    <col min="1" max="1" width="17.28125" style="0" customWidth="1"/>
    <col min="2" max="2" width="12.00390625" style="0" customWidth="1"/>
    <col min="3" max="5" width="6.57421875" style="0" customWidth="1"/>
    <col min="6" max="6" width="13.421875" style="0" customWidth="1"/>
    <col min="7" max="7" width="13.421875" style="61" hidden="1" customWidth="1"/>
    <col min="8" max="8" width="6.7109375" style="0" bestFit="1" customWidth="1"/>
    <col min="9" max="9" width="31.57421875" style="0" customWidth="1"/>
    <col min="10" max="10" width="12.7109375" style="0" bestFit="1" customWidth="1"/>
    <col min="11" max="11" width="14.28125" style="0" customWidth="1"/>
  </cols>
  <sheetData>
    <row r="1" spans="1:13" ht="47.25">
      <c r="A1" s="36"/>
      <c r="B1" s="37"/>
      <c r="C1" s="449" t="str">
        <f>+LINEUP!C1</f>
        <v>Williams Brazil</v>
      </c>
      <c r="D1" s="449"/>
      <c r="E1" s="449"/>
      <c r="F1" s="449"/>
      <c r="G1" s="449"/>
      <c r="H1" s="449"/>
      <c r="I1" s="449"/>
      <c r="J1" s="449"/>
      <c r="K1" s="450"/>
      <c r="L1" s="23"/>
      <c r="M1" s="66"/>
    </row>
    <row r="2" spans="1:13" ht="26.25">
      <c r="A2" s="38"/>
      <c r="B2" s="1"/>
      <c r="C2" s="451" t="str">
        <f>+LINEUP!C2</f>
        <v>SUGAR LINE UP edition 13.03.2019</v>
      </c>
      <c r="D2" s="451"/>
      <c r="E2" s="451"/>
      <c r="F2" s="451"/>
      <c r="G2" s="451"/>
      <c r="H2" s="451"/>
      <c r="I2" s="451"/>
      <c r="J2" s="451"/>
      <c r="K2" s="452"/>
      <c r="L2" s="28"/>
      <c r="M2" s="66"/>
    </row>
    <row r="3" spans="1:13" ht="15">
      <c r="A3" s="38"/>
      <c r="B3" s="1"/>
      <c r="C3" s="453" t="s">
        <v>86</v>
      </c>
      <c r="D3" s="453"/>
      <c r="E3" s="453"/>
      <c r="F3" s="453"/>
      <c r="G3" s="453"/>
      <c r="H3" s="453"/>
      <c r="I3" s="453"/>
      <c r="J3" s="453"/>
      <c r="K3" s="454"/>
      <c r="L3" s="28"/>
      <c r="M3" s="66"/>
    </row>
    <row r="4" spans="1:13" ht="18">
      <c r="A4" s="38"/>
      <c r="B4" s="1"/>
      <c r="C4" s="1"/>
      <c r="D4" s="1"/>
      <c r="E4" s="2"/>
      <c r="F4" s="1"/>
      <c r="G4" s="1"/>
      <c r="H4" s="4"/>
      <c r="I4" s="1"/>
      <c r="J4" s="1"/>
      <c r="K4" s="39"/>
      <c r="L4" s="28"/>
      <c r="M4" s="66"/>
    </row>
    <row r="5" spans="1:13" ht="18">
      <c r="A5" s="38"/>
      <c r="B5" s="1"/>
      <c r="C5" s="1"/>
      <c r="D5" s="1"/>
      <c r="E5" s="2"/>
      <c r="F5" s="1"/>
      <c r="G5" s="1"/>
      <c r="H5" s="4"/>
      <c r="I5" s="1"/>
      <c r="J5" s="1"/>
      <c r="K5" s="39"/>
      <c r="L5" s="28"/>
      <c r="M5" s="66"/>
    </row>
    <row r="6" spans="1:13" ht="15">
      <c r="A6" s="166" t="s">
        <v>0</v>
      </c>
      <c r="B6" s="167"/>
      <c r="C6" s="168" t="s">
        <v>1</v>
      </c>
      <c r="D6" s="168" t="s">
        <v>2</v>
      </c>
      <c r="E6" s="168" t="s">
        <v>3</v>
      </c>
      <c r="F6" s="168" t="s">
        <v>4</v>
      </c>
      <c r="G6" s="168"/>
      <c r="H6" s="168" t="s">
        <v>6</v>
      </c>
      <c r="I6" s="168" t="s">
        <v>7</v>
      </c>
      <c r="J6" s="168" t="s">
        <v>8</v>
      </c>
      <c r="K6" s="169"/>
      <c r="L6" s="23" t="s">
        <v>44</v>
      </c>
      <c r="M6" s="66"/>
    </row>
    <row r="7" spans="1:13" ht="15" customHeight="1">
      <c r="A7" s="40"/>
      <c r="B7" s="123"/>
      <c r="C7" s="123"/>
      <c r="D7" s="123"/>
      <c r="E7" s="123"/>
      <c r="F7" s="123"/>
      <c r="G7" s="123"/>
      <c r="H7" s="34"/>
      <c r="I7" s="34"/>
      <c r="J7" s="123"/>
      <c r="K7" s="124"/>
      <c r="L7" s="66"/>
      <c r="M7" s="66"/>
    </row>
    <row r="8" spans="1:13" ht="13.5" customHeight="1">
      <c r="A8" s="89"/>
      <c r="B8" s="175" t="s">
        <v>45</v>
      </c>
      <c r="C8" s="70"/>
      <c r="D8" s="208"/>
      <c r="E8" s="208"/>
      <c r="F8" s="208"/>
      <c r="G8" s="208"/>
      <c r="H8" s="86"/>
      <c r="I8" s="86"/>
      <c r="J8" s="208"/>
      <c r="K8" s="209"/>
      <c r="L8" s="66"/>
      <c r="M8" s="66"/>
    </row>
    <row r="9" spans="1:13" s="61" customFormat="1" ht="13.5" customHeight="1">
      <c r="A9" s="176"/>
      <c r="B9" s="170"/>
      <c r="C9" s="171" t="s">
        <v>50</v>
      </c>
      <c r="D9" s="172"/>
      <c r="E9" s="172"/>
      <c r="F9" s="172"/>
      <c r="G9" s="173"/>
      <c r="H9" s="174"/>
      <c r="I9" s="171"/>
      <c r="J9" s="172"/>
      <c r="K9" s="178"/>
      <c r="L9" s="123"/>
      <c r="M9" s="123"/>
    </row>
    <row r="10" spans="1:13" s="61" customFormat="1" ht="15">
      <c r="A10" s="149" t="s">
        <v>64</v>
      </c>
      <c r="B10" s="106"/>
      <c r="C10" s="152"/>
      <c r="D10" s="152"/>
      <c r="E10" s="152"/>
      <c r="F10" s="95"/>
      <c r="G10" s="125"/>
      <c r="H10" s="57"/>
      <c r="I10" s="57"/>
      <c r="J10" s="203"/>
      <c r="K10" s="227"/>
      <c r="L10" s="123"/>
      <c r="M10" s="123"/>
    </row>
    <row r="11" spans="1:11" s="61" customFormat="1" ht="15">
      <c r="A11" s="89"/>
      <c r="B11" s="280"/>
      <c r="C11" s="269"/>
      <c r="D11" s="270"/>
      <c r="E11" s="156"/>
      <c r="F11" s="271"/>
      <c r="G11" s="271"/>
      <c r="H11" s="57"/>
      <c r="I11" s="57"/>
      <c r="J11" s="57"/>
      <c r="K11" s="227"/>
    </row>
    <row r="12" spans="1:13" s="59" customFormat="1" ht="13.5" customHeight="1">
      <c r="A12" s="89"/>
      <c r="B12" s="123"/>
      <c r="C12" s="179" t="s">
        <v>10</v>
      </c>
      <c r="D12" s="210"/>
      <c r="E12" s="180"/>
      <c r="F12" s="181">
        <f>SUM(F10:G10)</f>
        <v>0</v>
      </c>
      <c r="G12" s="52"/>
      <c r="H12" s="8"/>
      <c r="I12" s="8"/>
      <c r="J12" s="8"/>
      <c r="K12" s="209"/>
      <c r="L12" s="66"/>
      <c r="M12" s="66"/>
    </row>
    <row r="13" spans="1:13" s="33" customFormat="1" ht="13.5" customHeight="1">
      <c r="A13" s="89"/>
      <c r="B13" s="208"/>
      <c r="C13" s="10"/>
      <c r="D13" s="11"/>
      <c r="E13" s="12"/>
      <c r="F13" s="12"/>
      <c r="G13" s="52"/>
      <c r="H13" s="8"/>
      <c r="I13" s="8"/>
      <c r="J13" s="8"/>
      <c r="K13" s="209"/>
      <c r="L13" s="142"/>
      <c r="M13" s="142"/>
    </row>
    <row r="14" spans="1:13" s="33" customFormat="1" ht="13.5" customHeight="1">
      <c r="A14" s="89"/>
      <c r="B14" s="175" t="s">
        <v>55</v>
      </c>
      <c r="C14" s="70"/>
      <c r="D14" s="208"/>
      <c r="E14" s="208"/>
      <c r="F14" s="208"/>
      <c r="G14" s="208"/>
      <c r="H14" s="86"/>
      <c r="I14" s="86"/>
      <c r="J14" s="208"/>
      <c r="K14" s="209"/>
      <c r="L14" s="142"/>
      <c r="M14" s="142"/>
    </row>
    <row r="15" spans="1:13" s="33" customFormat="1" ht="13.5" customHeight="1">
      <c r="A15" s="176"/>
      <c r="B15" s="170"/>
      <c r="C15" s="171" t="s">
        <v>50</v>
      </c>
      <c r="D15" s="172"/>
      <c r="E15" s="172"/>
      <c r="F15" s="172"/>
      <c r="G15" s="173"/>
      <c r="H15" s="174"/>
      <c r="I15" s="171"/>
      <c r="J15" s="172"/>
      <c r="K15" s="178"/>
      <c r="L15" s="165"/>
      <c r="M15" s="165"/>
    </row>
    <row r="16" spans="1:13" s="61" customFormat="1" ht="15">
      <c r="A16" s="164" t="s">
        <v>138</v>
      </c>
      <c r="B16" s="280"/>
      <c r="C16" s="269">
        <v>43524</v>
      </c>
      <c r="D16" s="156">
        <v>43524</v>
      </c>
      <c r="E16" s="156">
        <v>43540</v>
      </c>
      <c r="F16" s="271">
        <v>24550000</v>
      </c>
      <c r="G16" s="271"/>
      <c r="H16" s="57" t="s">
        <v>82</v>
      </c>
      <c r="I16" s="57" t="s">
        <v>11</v>
      </c>
      <c r="J16" s="57" t="s">
        <v>80</v>
      </c>
      <c r="K16" s="227"/>
      <c r="L16" s="123"/>
      <c r="M16" s="123"/>
    </row>
    <row r="17" spans="1:13" s="33" customFormat="1" ht="13.5" customHeight="1">
      <c r="A17" s="164"/>
      <c r="B17" s="280"/>
      <c r="C17" s="269"/>
      <c r="D17" s="270"/>
      <c r="E17" s="270"/>
      <c r="F17" s="271"/>
      <c r="G17" s="271"/>
      <c r="H17" s="57"/>
      <c r="I17" s="57"/>
      <c r="J17" s="57"/>
      <c r="K17" s="227"/>
      <c r="L17" s="231"/>
      <c r="M17" s="231"/>
    </row>
    <row r="18" spans="1:13" s="33" customFormat="1" ht="13.5" customHeight="1">
      <c r="A18" s="89"/>
      <c r="B18" s="208"/>
      <c r="C18" s="179" t="s">
        <v>10</v>
      </c>
      <c r="D18" s="210"/>
      <c r="E18" s="180"/>
      <c r="F18" s="181">
        <f>SUM(F16:F16)</f>
        <v>24550000</v>
      </c>
      <c r="G18" s="52"/>
      <c r="H18" s="8"/>
      <c r="I18" s="8"/>
      <c r="J18" s="8"/>
      <c r="K18" s="209"/>
      <c r="L18" s="142"/>
      <c r="M18" s="142"/>
    </row>
    <row r="19" spans="1:13" s="61" customFormat="1" ht="15">
      <c r="A19" s="101"/>
      <c r="B19" s="208"/>
      <c r="C19" s="10"/>
      <c r="D19" s="11"/>
      <c r="E19" s="11"/>
      <c r="F19" s="12"/>
      <c r="G19" s="12"/>
      <c r="H19" s="86"/>
      <c r="I19" s="86"/>
      <c r="J19" s="86"/>
      <c r="K19" s="77"/>
      <c r="L19" s="71"/>
      <c r="M19" s="71"/>
    </row>
    <row r="20" spans="1:13" s="61" customFormat="1" ht="15">
      <c r="A20" s="89"/>
      <c r="B20" s="175" t="s">
        <v>46</v>
      </c>
      <c r="C20" s="70"/>
      <c r="D20" s="208"/>
      <c r="E20" s="208"/>
      <c r="F20" s="208"/>
      <c r="G20" s="208"/>
      <c r="H20" s="86"/>
      <c r="I20" s="86"/>
      <c r="J20" s="208"/>
      <c r="K20" s="209"/>
      <c r="L20" s="71"/>
      <c r="M20" s="71"/>
    </row>
    <row r="21" spans="1:13" s="61" customFormat="1" ht="15">
      <c r="A21" s="176"/>
      <c r="B21" s="170"/>
      <c r="C21" s="171" t="s">
        <v>50</v>
      </c>
      <c r="D21" s="172"/>
      <c r="E21" s="172"/>
      <c r="F21" s="172"/>
      <c r="G21" s="173"/>
      <c r="H21" s="174"/>
      <c r="I21" s="171"/>
      <c r="J21" s="172"/>
      <c r="K21" s="178"/>
      <c r="L21" s="123"/>
      <c r="M21" s="123"/>
    </row>
    <row r="22" spans="1:13" s="61" customFormat="1" ht="15">
      <c r="A22" s="149" t="s">
        <v>64</v>
      </c>
      <c r="B22" s="106"/>
      <c r="C22" s="152"/>
      <c r="D22" s="152"/>
      <c r="E22" s="152"/>
      <c r="F22" s="95"/>
      <c r="G22" s="125"/>
      <c r="H22" s="57"/>
      <c r="I22" s="57"/>
      <c r="J22" s="203"/>
      <c r="K22" s="209"/>
      <c r="L22" s="69"/>
      <c r="M22" s="69"/>
    </row>
    <row r="23" spans="1:13" s="61" customFormat="1" ht="15">
      <c r="A23" s="89"/>
      <c r="B23" s="106"/>
      <c r="C23" s="152"/>
      <c r="D23" s="145"/>
      <c r="E23" s="145"/>
      <c r="F23" s="98"/>
      <c r="G23" s="125"/>
      <c r="H23" s="57"/>
      <c r="I23" s="57"/>
      <c r="J23" s="57"/>
      <c r="K23" s="209"/>
      <c r="L23" s="123"/>
      <c r="M23" s="123"/>
    </row>
    <row r="24" spans="1:13" s="61" customFormat="1" ht="15">
      <c r="A24" s="62"/>
      <c r="B24" s="123"/>
      <c r="C24" s="179" t="s">
        <v>10</v>
      </c>
      <c r="D24" s="210"/>
      <c r="E24" s="180"/>
      <c r="F24" s="181">
        <f>SUM(F20:F22)</f>
        <v>0</v>
      </c>
      <c r="G24" s="208"/>
      <c r="H24" s="14"/>
      <c r="I24" s="14"/>
      <c r="J24" s="8"/>
      <c r="K24" s="67"/>
      <c r="L24" s="72"/>
      <c r="M24" s="72"/>
    </row>
    <row r="25" spans="1:13" s="61" customFormat="1" ht="15">
      <c r="A25" s="62"/>
      <c r="B25" s="123"/>
      <c r="C25" s="75"/>
      <c r="D25" s="76"/>
      <c r="E25" s="68"/>
      <c r="F25" s="68"/>
      <c r="G25" s="31"/>
      <c r="H25" s="88"/>
      <c r="I25" s="14"/>
      <c r="J25" s="8"/>
      <c r="K25" s="67"/>
      <c r="L25" s="109"/>
      <c r="M25" s="109"/>
    </row>
    <row r="26" spans="1:13" s="61" customFormat="1" ht="15">
      <c r="A26" s="89"/>
      <c r="B26" s="175" t="s">
        <v>48</v>
      </c>
      <c r="C26" s="70"/>
      <c r="D26" s="208"/>
      <c r="E26" s="208"/>
      <c r="F26" s="208"/>
      <c r="G26" s="208"/>
      <c r="H26" s="86"/>
      <c r="I26" s="86"/>
      <c r="J26" s="208"/>
      <c r="K26" s="209"/>
      <c r="L26" s="73"/>
      <c r="M26" s="73"/>
    </row>
    <row r="27" spans="1:13" s="61" customFormat="1" ht="15">
      <c r="A27" s="176"/>
      <c r="B27" s="170"/>
      <c r="C27" s="171" t="s">
        <v>50</v>
      </c>
      <c r="D27" s="172"/>
      <c r="E27" s="172"/>
      <c r="F27" s="172"/>
      <c r="G27" s="173"/>
      <c r="H27" s="174"/>
      <c r="I27" s="171"/>
      <c r="J27" s="172"/>
      <c r="K27" s="178"/>
      <c r="L27" s="74"/>
      <c r="M27" s="74"/>
    </row>
    <row r="28" spans="1:13" s="61" customFormat="1" ht="15">
      <c r="A28" s="155" t="s">
        <v>64</v>
      </c>
      <c r="B28" s="119"/>
      <c r="C28" s="153"/>
      <c r="D28" s="146"/>
      <c r="E28" s="154"/>
      <c r="F28" s="143"/>
      <c r="G28" s="107"/>
      <c r="H28" s="120"/>
      <c r="I28" s="120"/>
      <c r="J28" s="120"/>
      <c r="K28" s="67"/>
      <c r="L28" s="87"/>
      <c r="M28" s="87"/>
    </row>
    <row r="29" spans="1:13" s="61" customFormat="1" ht="15">
      <c r="A29" s="150"/>
      <c r="B29" s="119"/>
      <c r="C29" s="153"/>
      <c r="D29" s="146"/>
      <c r="E29" s="120"/>
      <c r="F29" s="143"/>
      <c r="G29" s="107"/>
      <c r="H29" s="120"/>
      <c r="I29" s="120"/>
      <c r="J29" s="120"/>
      <c r="K29" s="67"/>
      <c r="L29" s="123"/>
      <c r="M29" s="123"/>
    </row>
    <row r="30" spans="1:13" s="61" customFormat="1" ht="13.5" customHeight="1">
      <c r="A30" s="144"/>
      <c r="B30" s="7"/>
      <c r="C30" s="179" t="s">
        <v>10</v>
      </c>
      <c r="D30" s="210"/>
      <c r="E30" s="210"/>
      <c r="F30" s="181">
        <f>SUM(F28)</f>
        <v>0</v>
      </c>
      <c r="G30" s="7"/>
      <c r="H30" s="7"/>
      <c r="I30" s="7"/>
      <c r="J30" s="123"/>
      <c r="K30" s="124"/>
      <c r="L30" s="105"/>
      <c r="M30" s="105"/>
    </row>
    <row r="31" spans="1:13" s="61" customFormat="1" ht="13.5" customHeight="1">
      <c r="A31" s="113" t="s">
        <v>16</v>
      </c>
      <c r="B31" s="78"/>
      <c r="C31" s="79"/>
      <c r="D31" s="79"/>
      <c r="E31" s="79"/>
      <c r="F31" s="78"/>
      <c r="G31" s="80"/>
      <c r="H31" s="81"/>
      <c r="I31" s="81"/>
      <c r="J31" s="79"/>
      <c r="K31" s="82" t="s">
        <v>16</v>
      </c>
      <c r="L31" s="99"/>
      <c r="M31" s="99"/>
    </row>
    <row r="32" spans="1:13" s="61" customFormat="1" ht="13.5" customHeight="1">
      <c r="A32" s="212"/>
      <c r="B32" s="213"/>
      <c r="C32" s="214"/>
      <c r="D32" s="214"/>
      <c r="E32" s="214"/>
      <c r="F32" s="213"/>
      <c r="G32" s="215"/>
      <c r="H32" s="216"/>
      <c r="I32" s="216"/>
      <c r="J32" s="214"/>
      <c r="K32" s="157"/>
      <c r="L32" s="123"/>
      <c r="M32" s="123"/>
    </row>
    <row r="33" spans="1:13" s="61" customFormat="1" ht="13.5" customHeight="1">
      <c r="A33" s="89"/>
      <c r="B33" s="175" t="s">
        <v>12</v>
      </c>
      <c r="C33" s="70"/>
      <c r="D33" s="208"/>
      <c r="E33" s="208"/>
      <c r="F33" s="208"/>
      <c r="G33" s="208"/>
      <c r="H33" s="86"/>
      <c r="I33" s="86"/>
      <c r="J33" s="208"/>
      <c r="K33" s="209"/>
      <c r="L33" s="91"/>
      <c r="M33" s="91"/>
    </row>
    <row r="34" spans="1:13" s="61" customFormat="1" ht="13.5" customHeight="1">
      <c r="A34" s="176"/>
      <c r="B34" s="170"/>
      <c r="C34" s="171" t="s">
        <v>13</v>
      </c>
      <c r="D34" s="172"/>
      <c r="E34" s="172"/>
      <c r="F34" s="172"/>
      <c r="G34" s="173"/>
      <c r="H34" s="174"/>
      <c r="I34" s="171"/>
      <c r="J34" s="172"/>
      <c r="K34" s="178"/>
      <c r="L34" s="104"/>
      <c r="M34" s="104"/>
    </row>
    <row r="35" spans="1:13" s="61" customFormat="1" ht="13.5" customHeight="1">
      <c r="A35" s="149" t="s">
        <v>64</v>
      </c>
      <c r="B35" s="208"/>
      <c r="C35" s="148"/>
      <c r="D35" s="156"/>
      <c r="E35" s="156"/>
      <c r="F35" s="65"/>
      <c r="G35" s="65"/>
      <c r="H35" s="57"/>
      <c r="I35" s="57"/>
      <c r="J35" s="57"/>
      <c r="K35" s="124"/>
      <c r="L35" s="123"/>
      <c r="M35" s="123"/>
    </row>
    <row r="36" spans="1:13" s="61" customFormat="1" ht="13.5" customHeight="1">
      <c r="A36" s="89"/>
      <c r="B36" s="208"/>
      <c r="C36" s="148"/>
      <c r="D36" s="156"/>
      <c r="E36" s="156"/>
      <c r="F36" s="65"/>
      <c r="G36" s="65"/>
      <c r="H36" s="57"/>
      <c r="I36" s="57"/>
      <c r="J36" s="57"/>
      <c r="K36" s="124"/>
      <c r="L36" s="123"/>
      <c r="M36" s="123"/>
    </row>
    <row r="37" spans="1:13" s="61" customFormat="1" ht="15">
      <c r="A37" s="176"/>
      <c r="B37" s="177"/>
      <c r="C37" s="171" t="s">
        <v>68</v>
      </c>
      <c r="D37" s="172"/>
      <c r="E37" s="172"/>
      <c r="F37" s="172"/>
      <c r="G37" s="173"/>
      <c r="H37" s="174"/>
      <c r="I37" s="171"/>
      <c r="J37" s="172"/>
      <c r="K37" s="178"/>
      <c r="L37" s="100"/>
      <c r="M37" s="100"/>
    </row>
    <row r="38" spans="1:11" s="61" customFormat="1" ht="15" customHeight="1">
      <c r="A38" s="149" t="s">
        <v>64</v>
      </c>
      <c r="B38" s="208"/>
      <c r="C38" s="148"/>
      <c r="D38" s="156"/>
      <c r="E38" s="156"/>
      <c r="F38" s="95"/>
      <c r="G38" s="95"/>
      <c r="H38" s="14"/>
      <c r="I38" s="97"/>
      <c r="J38" s="8"/>
      <c r="K38" s="42"/>
    </row>
    <row r="39" spans="1:11" s="61" customFormat="1" ht="15" customHeight="1">
      <c r="A39" s="89"/>
      <c r="B39" s="208"/>
      <c r="C39" s="148"/>
      <c r="D39" s="156"/>
      <c r="E39" s="156"/>
      <c r="F39" s="95"/>
      <c r="G39" s="95"/>
      <c r="H39" s="14"/>
      <c r="I39" s="97"/>
      <c r="J39" s="8"/>
      <c r="K39" s="42"/>
    </row>
    <row r="40" spans="1:11" s="61" customFormat="1" ht="15" customHeight="1">
      <c r="A40" s="62"/>
      <c r="B40" s="6"/>
      <c r="C40" s="182" t="s">
        <v>10</v>
      </c>
      <c r="D40" s="183"/>
      <c r="E40" s="184"/>
      <c r="F40" s="185">
        <f>SUM(F35:G38)</f>
        <v>0</v>
      </c>
      <c r="G40" s="13"/>
      <c r="H40" s="14"/>
      <c r="I40" s="14"/>
      <c r="J40" s="14"/>
      <c r="K40" s="42"/>
    </row>
    <row r="41" spans="1:13" s="61" customFormat="1" ht="15">
      <c r="A41" s="62"/>
      <c r="B41" s="6"/>
      <c r="C41" s="123"/>
      <c r="D41" s="123"/>
      <c r="E41" s="123"/>
      <c r="F41" s="123"/>
      <c r="G41" s="13"/>
      <c r="H41" s="14"/>
      <c r="I41" s="14"/>
      <c r="J41" s="14"/>
      <c r="K41" s="67"/>
      <c r="L41" s="102"/>
      <c r="M41" s="102"/>
    </row>
    <row r="42" spans="1:13" s="61" customFormat="1" ht="15">
      <c r="A42" s="89"/>
      <c r="B42" s="175" t="s">
        <v>41</v>
      </c>
      <c r="C42" s="70"/>
      <c r="D42" s="208"/>
      <c r="E42" s="208"/>
      <c r="F42" s="208"/>
      <c r="G42" s="208"/>
      <c r="H42" s="86"/>
      <c r="I42" s="86"/>
      <c r="J42" s="208"/>
      <c r="K42" s="209"/>
      <c r="L42" s="92"/>
      <c r="M42" s="92"/>
    </row>
    <row r="43" spans="1:13" s="61" customFormat="1" ht="15">
      <c r="A43" s="176"/>
      <c r="B43" s="170"/>
      <c r="C43" s="171" t="s">
        <v>20</v>
      </c>
      <c r="D43" s="172"/>
      <c r="E43" s="172"/>
      <c r="F43" s="172"/>
      <c r="G43" s="173"/>
      <c r="H43" s="174"/>
      <c r="I43" s="171"/>
      <c r="J43" s="172"/>
      <c r="K43" s="178"/>
      <c r="L43" s="123"/>
      <c r="M43" s="123"/>
    </row>
    <row r="44" spans="1:13" s="61" customFormat="1" ht="15">
      <c r="A44" s="149" t="s">
        <v>64</v>
      </c>
      <c r="B44" s="223"/>
      <c r="C44" s="148"/>
      <c r="D44" s="156"/>
      <c r="E44" s="156"/>
      <c r="F44" s="223"/>
      <c r="G44" s="95"/>
      <c r="H44" s="14"/>
      <c r="I44" s="97"/>
      <c r="J44" s="8"/>
      <c r="K44" s="67"/>
      <c r="L44" s="123"/>
      <c r="M44" s="123"/>
    </row>
    <row r="45" spans="1:13" s="61" customFormat="1" ht="15">
      <c r="A45" s="176"/>
      <c r="B45" s="177"/>
      <c r="C45" s="171" t="s">
        <v>47</v>
      </c>
      <c r="D45" s="172"/>
      <c r="E45" s="172"/>
      <c r="F45" s="172"/>
      <c r="G45" s="173"/>
      <c r="H45" s="174"/>
      <c r="I45" s="171"/>
      <c r="J45" s="172"/>
      <c r="K45" s="178"/>
      <c r="L45" s="114"/>
      <c r="M45" s="114"/>
    </row>
    <row r="46" spans="1:13" s="61" customFormat="1" ht="15">
      <c r="A46" s="149" t="s">
        <v>64</v>
      </c>
      <c r="B46" s="221"/>
      <c r="C46" s="148"/>
      <c r="D46" s="156"/>
      <c r="E46" s="156"/>
      <c r="F46" s="221"/>
      <c r="G46" s="95"/>
      <c r="H46" s="14"/>
      <c r="I46" s="97"/>
      <c r="J46" s="8"/>
      <c r="K46" s="67"/>
      <c r="L46" s="123"/>
      <c r="M46" s="123"/>
    </row>
    <row r="47" spans="1:13" s="61" customFormat="1" ht="15">
      <c r="A47" s="176"/>
      <c r="B47" s="177"/>
      <c r="C47" s="171" t="s">
        <v>42</v>
      </c>
      <c r="D47" s="172"/>
      <c r="E47" s="172"/>
      <c r="F47" s="172"/>
      <c r="G47" s="173"/>
      <c r="H47" s="174"/>
      <c r="I47" s="171"/>
      <c r="J47" s="172"/>
      <c r="K47" s="178"/>
      <c r="L47" s="92"/>
      <c r="M47" s="92"/>
    </row>
    <row r="48" spans="1:13" s="33" customFormat="1" ht="15">
      <c r="A48" s="164" t="s">
        <v>143</v>
      </c>
      <c r="B48" s="280"/>
      <c r="C48" s="269">
        <v>43529</v>
      </c>
      <c r="D48" s="156">
        <v>43540</v>
      </c>
      <c r="E48" s="156">
        <v>43545</v>
      </c>
      <c r="F48" s="271">
        <v>10000000</v>
      </c>
      <c r="G48" s="271"/>
      <c r="H48" s="57" t="s">
        <v>94</v>
      </c>
      <c r="I48" s="57" t="s">
        <v>11</v>
      </c>
      <c r="J48" s="57" t="s">
        <v>15</v>
      </c>
      <c r="K48" s="67"/>
      <c r="L48" s="231"/>
      <c r="M48" s="231"/>
    </row>
    <row r="49" spans="1:13" s="61" customFormat="1" ht="15">
      <c r="A49" s="176"/>
      <c r="B49" s="177"/>
      <c r="C49" s="171" t="s">
        <v>49</v>
      </c>
      <c r="D49" s="172"/>
      <c r="E49" s="172"/>
      <c r="F49" s="172"/>
      <c r="G49" s="173"/>
      <c r="H49" s="174"/>
      <c r="I49" s="171"/>
      <c r="J49" s="172"/>
      <c r="K49" s="178"/>
      <c r="L49" s="73"/>
      <c r="M49" s="73"/>
    </row>
    <row r="50" spans="1:13" s="61" customFormat="1" ht="15">
      <c r="A50" s="149" t="s">
        <v>64</v>
      </c>
      <c r="B50" s="223"/>
      <c r="C50" s="148"/>
      <c r="D50" s="156"/>
      <c r="E50" s="156"/>
      <c r="F50" s="95"/>
      <c r="G50" s="95"/>
      <c r="H50" s="14"/>
      <c r="I50" s="97"/>
      <c r="J50" s="8"/>
      <c r="K50" s="67"/>
      <c r="L50" s="115"/>
      <c r="M50" s="115"/>
    </row>
    <row r="51" spans="1:13" s="61" customFormat="1" ht="15">
      <c r="A51" s="176"/>
      <c r="B51" s="177"/>
      <c r="C51" s="171" t="s">
        <v>35</v>
      </c>
      <c r="D51" s="172"/>
      <c r="E51" s="172"/>
      <c r="F51" s="172"/>
      <c r="G51" s="173"/>
      <c r="H51" s="174"/>
      <c r="I51" s="171"/>
      <c r="J51" s="172"/>
      <c r="K51" s="178"/>
      <c r="L51" s="73"/>
      <c r="M51" s="73"/>
    </row>
    <row r="52" spans="1:13" s="61" customFormat="1" ht="15" customHeight="1">
      <c r="A52" s="149" t="s">
        <v>64</v>
      </c>
      <c r="B52" s="229"/>
      <c r="C52" s="148"/>
      <c r="D52" s="156"/>
      <c r="E52" s="156"/>
      <c r="F52" s="95"/>
      <c r="G52" s="95"/>
      <c r="H52" s="14"/>
      <c r="I52" s="97"/>
      <c r="J52" s="8"/>
      <c r="K52" s="151"/>
      <c r="L52" s="147">
        <f>DAYS360(C52,D52)</f>
        <v>0</v>
      </c>
      <c r="M52" s="159"/>
    </row>
    <row r="53" spans="1:13" s="61" customFormat="1" ht="15" customHeight="1">
      <c r="A53" s="176"/>
      <c r="B53" s="177"/>
      <c r="C53" s="171" t="s">
        <v>77</v>
      </c>
      <c r="D53" s="265"/>
      <c r="E53" s="265"/>
      <c r="F53" s="265"/>
      <c r="G53" s="173"/>
      <c r="H53" s="174"/>
      <c r="I53" s="171"/>
      <c r="J53" s="265"/>
      <c r="K53" s="268"/>
      <c r="L53" s="273"/>
      <c r="M53" s="274"/>
    </row>
    <row r="54" spans="1:13" s="400" customFormat="1" ht="15" customHeight="1">
      <c r="A54" s="149" t="s">
        <v>64</v>
      </c>
      <c r="B54" s="234"/>
      <c r="C54" s="281"/>
      <c r="D54" s="270"/>
      <c r="E54" s="270"/>
      <c r="F54" s="293"/>
      <c r="H54" s="14"/>
      <c r="I54" s="292"/>
      <c r="J54" s="57"/>
      <c r="K54" s="298"/>
      <c r="L54" s="273"/>
      <c r="M54" s="274"/>
    </row>
    <row r="55" spans="1:13" s="61" customFormat="1" ht="15">
      <c r="A55" s="176"/>
      <c r="B55" s="177"/>
      <c r="C55" s="171" t="s">
        <v>23</v>
      </c>
      <c r="D55" s="172"/>
      <c r="E55" s="172"/>
      <c r="F55" s="172"/>
      <c r="G55" s="173"/>
      <c r="H55" s="174"/>
      <c r="I55" s="171"/>
      <c r="J55" s="172"/>
      <c r="K55" s="178"/>
      <c r="L55" s="87"/>
      <c r="M55" s="87"/>
    </row>
    <row r="56" spans="1:13" s="33" customFormat="1" ht="15" customHeight="1">
      <c r="A56" s="164" t="s">
        <v>143</v>
      </c>
      <c r="B56" s="280"/>
      <c r="C56" s="269">
        <v>43529</v>
      </c>
      <c r="D56" s="156">
        <v>43530</v>
      </c>
      <c r="E56" s="156">
        <v>43540</v>
      </c>
      <c r="F56" s="271">
        <v>15000000</v>
      </c>
      <c r="G56" s="271"/>
      <c r="H56" s="57" t="s">
        <v>94</v>
      </c>
      <c r="I56" s="57" t="s">
        <v>11</v>
      </c>
      <c r="J56" s="57" t="s">
        <v>15</v>
      </c>
      <c r="K56" s="298"/>
      <c r="L56" s="297"/>
      <c r="M56" s="327"/>
    </row>
    <row r="57" spans="1:13" s="61" customFormat="1" ht="15">
      <c r="A57" s="89"/>
      <c r="B57" s="228"/>
      <c r="C57" s="148"/>
      <c r="D57" s="156"/>
      <c r="E57" s="156"/>
      <c r="F57" s="95"/>
      <c r="G57" s="95"/>
      <c r="H57" s="14"/>
      <c r="I57" s="97"/>
      <c r="J57" s="8"/>
      <c r="K57" s="67"/>
      <c r="L57" s="123"/>
      <c r="M57" s="123"/>
    </row>
    <row r="58" spans="1:13" s="61" customFormat="1" ht="15">
      <c r="A58" s="89"/>
      <c r="B58" s="123"/>
      <c r="C58" s="182" t="s">
        <v>10</v>
      </c>
      <c r="D58" s="183"/>
      <c r="E58" s="184"/>
      <c r="F58" s="185">
        <f>SUM(F44:F56)</f>
        <v>25000000</v>
      </c>
      <c r="G58" s="18"/>
      <c r="H58" s="14"/>
      <c r="I58" s="14"/>
      <c r="J58" s="8"/>
      <c r="K58" s="67"/>
      <c r="L58" s="73"/>
      <c r="M58" s="73"/>
    </row>
    <row r="59" spans="1:13" s="61" customFormat="1" ht="15">
      <c r="A59" s="89"/>
      <c r="B59" s="15"/>
      <c r="C59" s="10"/>
      <c r="D59" s="11"/>
      <c r="E59" s="11"/>
      <c r="F59" s="12"/>
      <c r="G59" s="18"/>
      <c r="H59" s="14"/>
      <c r="I59" s="14"/>
      <c r="J59" s="8"/>
      <c r="K59" s="110"/>
      <c r="L59" s="73"/>
      <c r="M59" s="73"/>
    </row>
    <row r="60" spans="1:11" ht="15">
      <c r="A60" s="89"/>
      <c r="B60" s="208"/>
      <c r="C60" s="208"/>
      <c r="D60" s="208"/>
      <c r="E60" s="208"/>
      <c r="F60" s="208"/>
      <c r="G60" s="208"/>
      <c r="H60" s="14"/>
      <c r="I60" s="14"/>
      <c r="J60" s="8"/>
      <c r="K60" s="110"/>
    </row>
    <row r="61" spans="1:11" ht="15">
      <c r="A61" s="89"/>
      <c r="B61" s="54"/>
      <c r="C61" s="55"/>
      <c r="D61" s="10"/>
      <c r="E61" s="10"/>
      <c r="F61" s="12"/>
      <c r="G61" s="208"/>
      <c r="H61" s="14"/>
      <c r="I61" s="14"/>
      <c r="J61" s="8"/>
      <c r="K61" s="111"/>
    </row>
    <row r="62" spans="1:11" ht="15">
      <c r="A62" s="89"/>
      <c r="B62" s="186" t="s">
        <v>24</v>
      </c>
      <c r="C62" s="187" t="s">
        <v>10</v>
      </c>
      <c r="D62" s="188"/>
      <c r="E62" s="188"/>
      <c r="F62" s="185">
        <f>F12+F24+F40+F58+F30+F18</f>
        <v>49550000</v>
      </c>
      <c r="G62" s="208"/>
      <c r="H62" s="14"/>
      <c r="I62" s="14"/>
      <c r="J62" s="8"/>
      <c r="K62" s="111"/>
    </row>
    <row r="63" spans="1:11" ht="15">
      <c r="A63" s="62"/>
      <c r="B63" s="208"/>
      <c r="C63" s="15"/>
      <c r="D63" s="15"/>
      <c r="E63" s="15"/>
      <c r="F63" s="208"/>
      <c r="G63" s="52"/>
      <c r="H63" s="14"/>
      <c r="I63" s="14"/>
      <c r="J63" s="15"/>
      <c r="K63" s="111"/>
    </row>
    <row r="64" spans="1:11" ht="15">
      <c r="A64" s="113" t="s">
        <v>18</v>
      </c>
      <c r="B64" s="78"/>
      <c r="C64" s="79"/>
      <c r="D64" s="79"/>
      <c r="E64" s="79"/>
      <c r="F64" s="78"/>
      <c r="G64" s="80"/>
      <c r="H64" s="81"/>
      <c r="I64" s="81"/>
      <c r="J64" s="79"/>
      <c r="K64" s="82" t="s">
        <v>18</v>
      </c>
    </row>
    <row r="65" spans="1:11" ht="47.25">
      <c r="A65" s="217"/>
      <c r="B65" s="218"/>
      <c r="C65" s="219"/>
      <c r="D65" s="219"/>
      <c r="E65" s="219"/>
      <c r="F65" s="211" t="str">
        <f>+C1</f>
        <v>Williams Brazil</v>
      </c>
      <c r="G65" s="211"/>
      <c r="H65" s="220"/>
      <c r="I65" s="220"/>
      <c r="J65" s="220"/>
      <c r="K65" s="160"/>
    </row>
    <row r="66" spans="1:11" ht="25.5">
      <c r="A66" s="43"/>
      <c r="B66" s="19"/>
      <c r="C66" s="21"/>
      <c r="D66" s="21"/>
      <c r="E66" s="21"/>
      <c r="F66" s="22" t="str">
        <f>+C2</f>
        <v>SUGAR LINE UP edition 13.03.2019</v>
      </c>
      <c r="G66" s="22"/>
      <c r="H66" s="21"/>
      <c r="I66" s="21"/>
      <c r="J66" s="21"/>
      <c r="K66" s="41"/>
    </row>
    <row r="67" spans="1:11" s="61" customFormat="1" ht="15">
      <c r="A67" s="43"/>
      <c r="B67" s="21"/>
      <c r="C67" s="21"/>
      <c r="D67" s="21"/>
      <c r="E67" s="21"/>
      <c r="F67" s="23"/>
      <c r="G67" s="23"/>
      <c r="H67" s="21"/>
      <c r="I67" s="21"/>
      <c r="J67" s="21"/>
      <c r="K67" s="41"/>
    </row>
    <row r="68" spans="1:11" s="61" customFormat="1" ht="15">
      <c r="A68" s="43"/>
      <c r="B68" s="21"/>
      <c r="C68" s="21"/>
      <c r="D68" s="21"/>
      <c r="E68" s="21"/>
      <c r="F68" s="21"/>
      <c r="G68" s="21"/>
      <c r="H68" s="21"/>
      <c r="I68" s="21"/>
      <c r="J68" s="21"/>
      <c r="K68" s="41"/>
    </row>
    <row r="69" spans="1:11" ht="15">
      <c r="A69" s="455" t="s">
        <v>25</v>
      </c>
      <c r="B69" s="456"/>
      <c r="C69" s="17"/>
      <c r="D69" s="17"/>
      <c r="E69" s="17"/>
      <c r="F69" s="17"/>
      <c r="G69" s="17"/>
      <c r="H69" s="20"/>
      <c r="I69" s="20"/>
      <c r="J69" s="24"/>
      <c r="K69" s="42"/>
    </row>
    <row r="70" spans="1:11" ht="15">
      <c r="A70" s="197" t="s">
        <v>45</v>
      </c>
      <c r="B70" s="95">
        <f>+F12</f>
        <v>0</v>
      </c>
      <c r="C70" s="17"/>
      <c r="D70" s="17"/>
      <c r="E70" s="17"/>
      <c r="F70" s="17"/>
      <c r="G70" s="17"/>
      <c r="H70" s="20"/>
      <c r="I70" s="20"/>
      <c r="J70" s="24"/>
      <c r="K70" s="44"/>
    </row>
    <row r="71" spans="1:11" ht="15">
      <c r="A71" s="197" t="s">
        <v>55</v>
      </c>
      <c r="B71" s="95">
        <f>F18</f>
        <v>24550000</v>
      </c>
      <c r="C71" s="17"/>
      <c r="D71" s="17"/>
      <c r="E71" s="17"/>
      <c r="F71" s="17"/>
      <c r="G71" s="17"/>
      <c r="H71" s="20"/>
      <c r="I71" s="20"/>
      <c r="J71" s="24"/>
      <c r="K71" s="44"/>
    </row>
    <row r="72" spans="1:11" s="61" customFormat="1" ht="15">
      <c r="A72" s="197" t="s">
        <v>46</v>
      </c>
      <c r="B72" s="95">
        <f>F24</f>
        <v>0</v>
      </c>
      <c r="C72" s="17"/>
      <c r="D72" s="17"/>
      <c r="E72" s="17"/>
      <c r="F72" s="17"/>
      <c r="G72" s="17"/>
      <c r="H72" s="20"/>
      <c r="I72" s="20"/>
      <c r="J72" s="24"/>
      <c r="K72" s="44"/>
    </row>
    <row r="73" spans="1:11" s="61" customFormat="1" ht="15">
      <c r="A73" s="197" t="s">
        <v>48</v>
      </c>
      <c r="B73" s="95">
        <f>F30</f>
        <v>0</v>
      </c>
      <c r="C73" s="17"/>
      <c r="D73" s="17"/>
      <c r="E73" s="17"/>
      <c r="F73" s="17"/>
      <c r="G73" s="17"/>
      <c r="H73" s="20"/>
      <c r="I73" s="20"/>
      <c r="J73" s="24"/>
      <c r="K73" s="44"/>
    </row>
    <row r="74" spans="1:11" s="61" customFormat="1" ht="15">
      <c r="A74" s="197" t="s">
        <v>12</v>
      </c>
      <c r="B74" s="95">
        <f>F40</f>
        <v>0</v>
      </c>
      <c r="C74" s="17"/>
      <c r="D74" s="17"/>
      <c r="E74" s="17"/>
      <c r="F74" s="17"/>
      <c r="G74" s="17"/>
      <c r="H74" s="20"/>
      <c r="I74" s="20"/>
      <c r="J74" s="24"/>
      <c r="K74" s="44"/>
    </row>
    <row r="75" spans="1:11" s="61" customFormat="1" ht="15">
      <c r="A75" s="197" t="s">
        <v>41</v>
      </c>
      <c r="B75" s="95">
        <f>F58</f>
        <v>25000000</v>
      </c>
      <c r="C75" s="17"/>
      <c r="D75" s="17"/>
      <c r="E75" s="17"/>
      <c r="F75" s="17"/>
      <c r="G75" s="17"/>
      <c r="H75" s="20"/>
      <c r="I75" s="20"/>
      <c r="J75" s="24"/>
      <c r="K75" s="44"/>
    </row>
    <row r="76" spans="1:11" ht="15">
      <c r="A76" s="205" t="s">
        <v>26</v>
      </c>
      <c r="B76" s="195">
        <f>SUM(B70:B75)</f>
        <v>49550000</v>
      </c>
      <c r="C76" s="17"/>
      <c r="D76" s="17"/>
      <c r="E76" s="17"/>
      <c r="F76" s="17"/>
      <c r="G76" s="17"/>
      <c r="H76" s="20"/>
      <c r="I76" s="20"/>
      <c r="J76" s="17"/>
      <c r="K76" s="46"/>
    </row>
    <row r="77" spans="1:11" ht="15">
      <c r="A77" s="40"/>
      <c r="B77" s="123"/>
      <c r="C77" s="17"/>
      <c r="D77" s="17"/>
      <c r="E77" s="17"/>
      <c r="F77" s="17"/>
      <c r="G77" s="17"/>
      <c r="H77" s="20"/>
      <c r="I77" s="20"/>
      <c r="J77" s="17"/>
      <c r="K77" s="46"/>
    </row>
    <row r="78" spans="1:11" ht="15">
      <c r="A78" s="40"/>
      <c r="B78" s="53"/>
      <c r="C78" s="17"/>
      <c r="D78" s="17"/>
      <c r="E78" s="17"/>
      <c r="F78" s="17"/>
      <c r="G78" s="17"/>
      <c r="H78" s="20"/>
      <c r="I78" s="20"/>
      <c r="J78" s="17"/>
      <c r="K78" s="46"/>
    </row>
    <row r="79" spans="1:11" ht="15">
      <c r="A79" s="47"/>
      <c r="B79" s="35"/>
      <c r="C79" s="17"/>
      <c r="D79" s="17"/>
      <c r="E79" s="17"/>
      <c r="F79" s="17"/>
      <c r="G79" s="17"/>
      <c r="H79" s="20"/>
      <c r="I79" s="20"/>
      <c r="J79" s="17"/>
      <c r="K79" s="48"/>
    </row>
    <row r="80" spans="1:11" ht="15">
      <c r="A80" s="47"/>
      <c r="B80" s="35"/>
      <c r="C80" s="17"/>
      <c r="D80" s="17"/>
      <c r="E80" s="17"/>
      <c r="F80" s="17"/>
      <c r="G80" s="17"/>
      <c r="H80" s="20"/>
      <c r="I80" s="20"/>
      <c r="J80" s="17"/>
      <c r="K80" s="48"/>
    </row>
    <row r="81" spans="1:11" s="61" customFormat="1" ht="15">
      <c r="A81" s="47"/>
      <c r="B81" s="35"/>
      <c r="C81" s="17"/>
      <c r="D81" s="17"/>
      <c r="E81" s="17"/>
      <c r="F81" s="17"/>
      <c r="G81" s="17"/>
      <c r="H81" s="20"/>
      <c r="I81" s="20"/>
      <c r="J81" s="17"/>
      <c r="K81" s="48"/>
    </row>
    <row r="82" spans="1:11" ht="15">
      <c r="A82" s="49"/>
      <c r="B82" s="27"/>
      <c r="C82" s="17"/>
      <c r="D82" s="17"/>
      <c r="E82" s="17"/>
      <c r="F82" s="17"/>
      <c r="G82" s="17"/>
      <c r="H82" s="20"/>
      <c r="I82" s="20"/>
      <c r="J82" s="17"/>
      <c r="K82" s="48"/>
    </row>
    <row r="83" spans="1:11" ht="15">
      <c r="A83" s="455" t="s">
        <v>40</v>
      </c>
      <c r="B83" s="456"/>
      <c r="C83" s="17"/>
      <c r="D83" s="17"/>
      <c r="E83" s="17"/>
      <c r="F83" s="17"/>
      <c r="G83" s="17"/>
      <c r="H83" s="20"/>
      <c r="I83" s="20"/>
      <c r="J83" s="17"/>
      <c r="K83" s="48"/>
    </row>
    <row r="84" spans="1:11" ht="15">
      <c r="A84" s="197" t="s">
        <v>53</v>
      </c>
      <c r="B84" s="95">
        <f>SUMIF($H$10:$H$59,"A45",$F$10:$F$59)</f>
        <v>24550000</v>
      </c>
      <c r="C84" s="17"/>
      <c r="D84" s="17"/>
      <c r="E84" s="17"/>
      <c r="F84" s="17"/>
      <c r="G84" s="17"/>
      <c r="H84" s="20"/>
      <c r="I84" s="20"/>
      <c r="J84" s="17"/>
      <c r="K84" s="48"/>
    </row>
    <row r="85" spans="1:11" ht="15">
      <c r="A85" s="197" t="s">
        <v>52</v>
      </c>
      <c r="B85" s="95">
        <f>SUMIF($H$12:$H$59,"B150",$F$12:$G$59)</f>
        <v>25000000</v>
      </c>
      <c r="C85" s="17"/>
      <c r="D85" s="17"/>
      <c r="E85" s="17"/>
      <c r="F85" s="17"/>
      <c r="G85" s="17"/>
      <c r="H85" s="20"/>
      <c r="I85" s="20"/>
      <c r="J85" s="17"/>
      <c r="K85" s="48"/>
    </row>
    <row r="86" spans="1:11" s="61" customFormat="1" ht="15">
      <c r="A86" s="197" t="s">
        <v>75</v>
      </c>
      <c r="B86" s="95">
        <f>SUMIF($H$12:$H$59,"VHP",$F$12:$G$59)</f>
        <v>0</v>
      </c>
      <c r="C86" s="17"/>
      <c r="D86" s="17"/>
      <c r="E86" s="17"/>
      <c r="F86" s="17"/>
      <c r="G86" s="17"/>
      <c r="H86" s="20"/>
      <c r="I86" s="20"/>
      <c r="J86" s="17"/>
      <c r="K86" s="48"/>
    </row>
    <row r="87" spans="1:11" ht="15">
      <c r="A87" s="205" t="s">
        <v>26</v>
      </c>
      <c r="B87" s="195">
        <f>SUM(B84:B86)</f>
        <v>49550000</v>
      </c>
      <c r="C87" s="17"/>
      <c r="D87" s="17"/>
      <c r="E87" s="17"/>
      <c r="F87" s="17"/>
      <c r="G87" s="17"/>
      <c r="H87" s="20"/>
      <c r="I87" s="20"/>
      <c r="J87" s="17"/>
      <c r="K87" s="112"/>
    </row>
    <row r="88" spans="1:11" ht="15">
      <c r="A88" s="49"/>
      <c r="B88" s="27"/>
      <c r="C88" s="17"/>
      <c r="D88" s="17"/>
      <c r="E88" s="17"/>
      <c r="F88" s="17"/>
      <c r="G88" s="17"/>
      <c r="H88" s="20"/>
      <c r="I88" s="20"/>
      <c r="J88" s="20"/>
      <c r="K88" s="112"/>
    </row>
    <row r="89" spans="1:11" ht="15">
      <c r="A89" s="50"/>
      <c r="B89" s="56"/>
      <c r="C89" s="17"/>
      <c r="D89" s="17"/>
      <c r="E89" s="17"/>
      <c r="F89" s="17"/>
      <c r="G89" s="17"/>
      <c r="H89" s="20"/>
      <c r="I89" s="20"/>
      <c r="J89" s="20"/>
      <c r="K89" s="96"/>
    </row>
    <row r="90" spans="1:11" ht="15">
      <c r="A90" s="40"/>
      <c r="B90" s="123"/>
      <c r="C90" s="17"/>
      <c r="D90" s="17"/>
      <c r="E90" s="17"/>
      <c r="F90" s="17"/>
      <c r="G90" s="17"/>
      <c r="H90" s="20"/>
      <c r="I90" s="20"/>
      <c r="J90" s="20"/>
      <c r="K90" s="96"/>
    </row>
    <row r="91" spans="1:11" ht="15">
      <c r="A91" s="40"/>
      <c r="B91" s="123"/>
      <c r="C91" s="123"/>
      <c r="D91" s="123"/>
      <c r="E91" s="123"/>
      <c r="F91" s="123"/>
      <c r="G91" s="123"/>
      <c r="H91" s="123"/>
      <c r="I91" s="123"/>
      <c r="J91" s="123"/>
      <c r="K91" s="96"/>
    </row>
    <row r="92" spans="1:11" ht="15">
      <c r="A92" s="40"/>
      <c r="B92" s="123"/>
      <c r="C92" s="123"/>
      <c r="D92" s="123"/>
      <c r="E92" s="123"/>
      <c r="F92" s="123"/>
      <c r="G92" s="123"/>
      <c r="H92" s="123"/>
      <c r="I92" s="123"/>
      <c r="J92" s="123"/>
      <c r="K92" s="96"/>
    </row>
    <row r="93" spans="1:11" ht="15">
      <c r="A93" s="40"/>
      <c r="B93" s="123"/>
      <c r="C93" s="123"/>
      <c r="D93" s="123"/>
      <c r="E93" s="123"/>
      <c r="F93" s="123"/>
      <c r="G93" s="123"/>
      <c r="H93" s="123"/>
      <c r="I93" s="123"/>
      <c r="J93" s="123"/>
      <c r="K93" s="124"/>
    </row>
    <row r="94" spans="1:11" ht="15">
      <c r="A94" s="40"/>
      <c r="B94" s="123"/>
      <c r="C94" s="123"/>
      <c r="D94" s="123"/>
      <c r="E94" s="123"/>
      <c r="F94" s="123"/>
      <c r="G94" s="123"/>
      <c r="H94" s="123"/>
      <c r="I94" s="123"/>
      <c r="J94" s="123"/>
      <c r="K94" s="124"/>
    </row>
    <row r="95" spans="1:11" ht="15">
      <c r="A95" s="64" t="s">
        <v>62</v>
      </c>
      <c r="B95" s="83"/>
      <c r="C95" s="83"/>
      <c r="D95" s="83"/>
      <c r="E95" s="83"/>
      <c r="F95" s="83"/>
      <c r="G95" s="83"/>
      <c r="H95" s="84"/>
      <c r="I95" s="83"/>
      <c r="J95" s="83"/>
      <c r="K95" s="85" t="s">
        <v>62</v>
      </c>
    </row>
  </sheetData>
  <sheetProtection password="F66E" sheet="1"/>
  <mergeCells count="5">
    <mergeCell ref="C1:K1"/>
    <mergeCell ref="C2:K2"/>
    <mergeCell ref="C3:K3"/>
    <mergeCell ref="A69:B69"/>
    <mergeCell ref="A83:B83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r:id="rId2"/>
  <rowBreaks count="2" manualBreakCount="2">
    <brk id="31" max="10" man="1"/>
    <brk id="64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9"/>
  <sheetViews>
    <sheetView showGridLines="0" workbookViewId="0" topLeftCell="A1">
      <selection activeCell="A72" sqref="A72"/>
    </sheetView>
  </sheetViews>
  <sheetFormatPr defaultColWidth="17.28125" defaultRowHeight="15"/>
  <cols>
    <col min="1" max="1" width="17.28125" style="0" customWidth="1"/>
    <col min="2" max="2" width="13.140625" style="0" customWidth="1"/>
    <col min="3" max="4" width="6.57421875" style="0" customWidth="1"/>
    <col min="5" max="5" width="12.28125" style="58" customWidth="1"/>
    <col min="6" max="6" width="0.85546875" style="0" customWidth="1"/>
    <col min="7" max="7" width="13.7109375" style="0" customWidth="1"/>
    <col min="8" max="8" width="17.28125" style="0" customWidth="1"/>
    <col min="9" max="9" width="22.00390625" style="0" bestFit="1" customWidth="1"/>
    <col min="10" max="10" width="14.421875" style="0" customWidth="1"/>
  </cols>
  <sheetData>
    <row r="1" spans="1:11" ht="47.25">
      <c r="A1" s="36"/>
      <c r="B1" s="37"/>
      <c r="C1" s="449" t="str">
        <f>+LINEUP!C1</f>
        <v>Williams Brazil</v>
      </c>
      <c r="D1" s="449"/>
      <c r="E1" s="449"/>
      <c r="F1" s="449"/>
      <c r="G1" s="449"/>
      <c r="H1" s="449"/>
      <c r="I1" s="449"/>
      <c r="J1" s="449"/>
      <c r="K1" s="450"/>
    </row>
    <row r="2" spans="1:11" ht="26.25">
      <c r="A2" s="38"/>
      <c r="B2" s="1"/>
      <c r="C2" s="451" t="str">
        <f>+LINEUP!C2</f>
        <v>SUGAR LINE UP edition 13.03.2019</v>
      </c>
      <c r="D2" s="451"/>
      <c r="E2" s="451"/>
      <c r="F2" s="451"/>
      <c r="G2" s="451"/>
      <c r="H2" s="451"/>
      <c r="I2" s="451"/>
      <c r="J2" s="451"/>
      <c r="K2" s="452"/>
    </row>
    <row r="3" spans="1:11" ht="15">
      <c r="A3" s="38"/>
      <c r="B3" s="1"/>
      <c r="C3" s="453" t="s">
        <v>86</v>
      </c>
      <c r="D3" s="453"/>
      <c r="E3" s="453"/>
      <c r="F3" s="453"/>
      <c r="G3" s="453"/>
      <c r="H3" s="453"/>
      <c r="I3" s="453"/>
      <c r="J3" s="453"/>
      <c r="K3" s="454"/>
    </row>
    <row r="4" spans="1:11" ht="18" customHeight="1">
      <c r="A4" s="38"/>
      <c r="B4" s="1"/>
      <c r="C4" s="1"/>
      <c r="D4" s="1"/>
      <c r="E4" s="2"/>
      <c r="F4" s="3"/>
      <c r="G4" s="4"/>
      <c r="H4" s="1"/>
      <c r="I4" s="1"/>
      <c r="J4" s="1"/>
      <c r="K4" s="51"/>
    </row>
    <row r="5" spans="1:11" ht="18">
      <c r="A5" s="38"/>
      <c r="B5" s="1"/>
      <c r="C5" s="1"/>
      <c r="D5" s="1"/>
      <c r="E5" s="2"/>
      <c r="F5" s="5"/>
      <c r="G5" s="4"/>
      <c r="H5" s="1"/>
      <c r="I5" s="1"/>
      <c r="J5" s="397"/>
      <c r="K5" s="51"/>
    </row>
    <row r="6" spans="1:11" ht="15">
      <c r="A6" s="246" t="s">
        <v>0</v>
      </c>
      <c r="B6" s="247"/>
      <c r="C6" s="248" t="s">
        <v>1</v>
      </c>
      <c r="D6" s="248" t="s">
        <v>2</v>
      </c>
      <c r="E6" s="248" t="s">
        <v>3</v>
      </c>
      <c r="F6" s="248"/>
      <c r="G6" s="248" t="s">
        <v>5</v>
      </c>
      <c r="H6" s="248" t="s">
        <v>6</v>
      </c>
      <c r="I6" s="248" t="s">
        <v>7</v>
      </c>
      <c r="J6" s="248" t="s">
        <v>8</v>
      </c>
      <c r="K6" s="249"/>
    </row>
    <row r="7" spans="1:13" s="235" customFormat="1" ht="15">
      <c r="A7" s="250"/>
      <c r="B7" s="251"/>
      <c r="C7" s="251"/>
      <c r="D7" s="251"/>
      <c r="E7" s="252"/>
      <c r="F7" s="251"/>
      <c r="G7" s="251"/>
      <c r="H7" s="252"/>
      <c r="I7" s="252"/>
      <c r="J7" s="251"/>
      <c r="K7" s="253"/>
      <c r="L7" s="254"/>
      <c r="M7" s="234"/>
    </row>
    <row r="8" spans="1:13" s="235" customFormat="1" ht="13.5" customHeight="1">
      <c r="A8" s="255"/>
      <c r="B8" s="256" t="s">
        <v>45</v>
      </c>
      <c r="C8" s="257"/>
      <c r="D8" s="384"/>
      <c r="E8" s="259"/>
      <c r="F8" s="384"/>
      <c r="G8" s="384"/>
      <c r="H8" s="259"/>
      <c r="I8" s="259"/>
      <c r="J8" s="384"/>
      <c r="K8" s="385"/>
      <c r="L8" s="254"/>
      <c r="M8" s="261"/>
    </row>
    <row r="9" spans="1:14" s="235" customFormat="1" ht="13.5" customHeight="1">
      <c r="A9" s="262"/>
      <c r="B9" s="263"/>
      <c r="C9" s="264" t="s">
        <v>73</v>
      </c>
      <c r="D9" s="265"/>
      <c r="E9" s="402"/>
      <c r="F9" s="265"/>
      <c r="G9" s="266" t="s">
        <v>57</v>
      </c>
      <c r="H9" s="174"/>
      <c r="I9" s="264"/>
      <c r="J9" s="265"/>
      <c r="K9" s="268" t="s">
        <v>44</v>
      </c>
      <c r="L9" s="254"/>
      <c r="M9" s="261"/>
      <c r="N9" s="254"/>
    </row>
    <row r="10" spans="1:13" s="400" customFormat="1" ht="15.75" customHeight="1">
      <c r="A10" s="277" t="s">
        <v>64</v>
      </c>
      <c r="B10" s="280"/>
      <c r="C10" s="269"/>
      <c r="D10" s="270"/>
      <c r="E10" s="405"/>
      <c r="F10" s="271"/>
      <c r="G10" s="271"/>
      <c r="H10" s="57"/>
      <c r="I10" s="57"/>
      <c r="J10" s="57"/>
      <c r="K10" s="427"/>
      <c r="L10" s="273"/>
      <c r="M10" s="274"/>
    </row>
    <row r="11" spans="1:13" s="235" customFormat="1" ht="15">
      <c r="A11" s="262"/>
      <c r="B11" s="275"/>
      <c r="C11" s="264" t="s">
        <v>59</v>
      </c>
      <c r="D11" s="265"/>
      <c r="E11" s="402"/>
      <c r="F11" s="265"/>
      <c r="G11" s="266" t="s">
        <v>57</v>
      </c>
      <c r="H11" s="276"/>
      <c r="I11" s="264"/>
      <c r="J11" s="265"/>
      <c r="K11" s="268"/>
      <c r="L11" s="254"/>
      <c r="M11" s="274"/>
    </row>
    <row r="12" spans="1:13" s="400" customFormat="1" ht="15.75" customHeight="1">
      <c r="A12" s="277" t="s">
        <v>64</v>
      </c>
      <c r="B12" s="280"/>
      <c r="C12" s="269"/>
      <c r="D12" s="270"/>
      <c r="E12" s="405"/>
      <c r="F12" s="271"/>
      <c r="G12" s="271"/>
      <c r="H12" s="57"/>
      <c r="I12" s="57"/>
      <c r="J12" s="57"/>
      <c r="K12" s="426"/>
      <c r="L12" s="273"/>
      <c r="M12" s="274"/>
    </row>
    <row r="13" spans="1:13" s="235" customFormat="1" ht="13.5" customHeight="1">
      <c r="A13" s="282"/>
      <c r="B13" s="384"/>
      <c r="C13" s="386" t="s">
        <v>10</v>
      </c>
      <c r="D13" s="387"/>
      <c r="E13" s="410"/>
      <c r="F13" s="285"/>
      <c r="G13" s="286">
        <f>SUM(G10:G12)</f>
        <v>0</v>
      </c>
      <c r="H13" s="384"/>
      <c r="I13" s="384"/>
      <c r="J13" s="384"/>
      <c r="K13" s="385"/>
      <c r="L13" s="254"/>
      <c r="M13" s="261"/>
    </row>
    <row r="14" spans="1:13" s="235" customFormat="1" ht="13.5" customHeight="1">
      <c r="A14" s="255"/>
      <c r="B14" s="287"/>
      <c r="C14" s="288"/>
      <c r="D14" s="289"/>
      <c r="E14" s="289"/>
      <c r="F14" s="290"/>
      <c r="G14" s="291"/>
      <c r="H14" s="292"/>
      <c r="I14" s="292"/>
      <c r="J14" s="292"/>
      <c r="K14" s="385"/>
      <c r="L14" s="273"/>
      <c r="M14" s="261"/>
    </row>
    <row r="15" spans="1:13" s="235" customFormat="1" ht="13.5" customHeight="1">
      <c r="A15" s="255"/>
      <c r="B15" s="256" t="s">
        <v>55</v>
      </c>
      <c r="C15" s="257"/>
      <c r="D15" s="384"/>
      <c r="E15" s="259"/>
      <c r="F15" s="384"/>
      <c r="G15" s="384"/>
      <c r="H15" s="259"/>
      <c r="I15" s="259"/>
      <c r="J15" s="384"/>
      <c r="K15" s="385"/>
      <c r="L15" s="273"/>
      <c r="M15" s="261"/>
    </row>
    <row r="16" spans="1:13" s="235" customFormat="1" ht="13.5" customHeight="1">
      <c r="A16" s="262"/>
      <c r="B16" s="263"/>
      <c r="C16" s="264" t="s">
        <v>50</v>
      </c>
      <c r="D16" s="265"/>
      <c r="E16" s="402"/>
      <c r="F16" s="265"/>
      <c r="G16" s="266" t="s">
        <v>57</v>
      </c>
      <c r="H16" s="276"/>
      <c r="I16" s="264"/>
      <c r="J16" s="265"/>
      <c r="K16" s="268"/>
      <c r="L16" s="254"/>
      <c r="M16" s="261"/>
    </row>
    <row r="17" spans="1:13" s="235" customFormat="1" ht="15.75" customHeight="1">
      <c r="A17" s="277" t="s">
        <v>64</v>
      </c>
      <c r="B17" s="280"/>
      <c r="C17" s="269"/>
      <c r="D17" s="270"/>
      <c r="E17" s="405"/>
      <c r="F17" s="271"/>
      <c r="G17" s="271"/>
      <c r="H17" s="57"/>
      <c r="I17" s="57"/>
      <c r="J17" s="57"/>
      <c r="K17" s="385"/>
      <c r="L17" s="273"/>
      <c r="M17" s="274"/>
    </row>
    <row r="18" spans="1:13" s="235" customFormat="1" ht="13.5" customHeight="1">
      <c r="A18" s="282"/>
      <c r="B18" s="384"/>
      <c r="C18" s="386" t="s">
        <v>10</v>
      </c>
      <c r="D18" s="387"/>
      <c r="E18" s="410"/>
      <c r="F18" s="285">
        <f>SUM(F17:F17)</f>
        <v>0</v>
      </c>
      <c r="G18" s="286">
        <f>SUM(G17)</f>
        <v>0</v>
      </c>
      <c r="H18" s="384"/>
      <c r="I18" s="384"/>
      <c r="J18" s="384"/>
      <c r="K18" s="385"/>
      <c r="L18" s="254"/>
      <c r="M18" s="261"/>
    </row>
    <row r="19" spans="1:13" s="235" customFormat="1" ht="13.5" customHeight="1">
      <c r="A19" s="282"/>
      <c r="B19" s="384"/>
      <c r="C19" s="294"/>
      <c r="D19" s="295"/>
      <c r="E19" s="295"/>
      <c r="F19" s="296"/>
      <c r="G19" s="296"/>
      <c r="H19" s="384"/>
      <c r="I19" s="384"/>
      <c r="J19" s="384"/>
      <c r="K19" s="385"/>
      <c r="L19" s="254"/>
      <c r="M19" s="261"/>
    </row>
    <row r="20" spans="1:13" s="278" customFormat="1" ht="13.5" customHeight="1">
      <c r="A20" s="255"/>
      <c r="B20" s="256" t="s">
        <v>46</v>
      </c>
      <c r="C20" s="257"/>
      <c r="D20" s="234"/>
      <c r="E20" s="404"/>
      <c r="F20" s="234"/>
      <c r="G20" s="234"/>
      <c r="H20" s="259"/>
      <c r="I20" s="259"/>
      <c r="J20" s="384"/>
      <c r="K20" s="385"/>
      <c r="L20" s="297"/>
      <c r="M20" s="279"/>
    </row>
    <row r="21" spans="1:13" s="278" customFormat="1" ht="13.5" customHeight="1">
      <c r="A21" s="262"/>
      <c r="B21" s="263"/>
      <c r="C21" s="264" t="s">
        <v>73</v>
      </c>
      <c r="D21" s="265"/>
      <c r="E21" s="402"/>
      <c r="F21" s="265"/>
      <c r="G21" s="266" t="s">
        <v>57</v>
      </c>
      <c r="H21" s="276"/>
      <c r="I21" s="264"/>
      <c r="J21" s="265"/>
      <c r="K21" s="268"/>
      <c r="L21" s="297"/>
      <c r="M21" s="279"/>
    </row>
    <row r="22" spans="1:13" s="278" customFormat="1" ht="15.75" customHeight="1">
      <c r="A22" s="164" t="s">
        <v>147</v>
      </c>
      <c r="B22" s="280"/>
      <c r="C22" s="269">
        <v>43506</v>
      </c>
      <c r="D22" s="156">
        <v>43507</v>
      </c>
      <c r="E22" s="156">
        <v>43537</v>
      </c>
      <c r="G22" s="271">
        <v>19912000</v>
      </c>
      <c r="H22" s="57" t="s">
        <v>9</v>
      </c>
      <c r="I22" s="57" t="s">
        <v>148</v>
      </c>
      <c r="J22" s="57" t="s">
        <v>149</v>
      </c>
      <c r="K22" s="430"/>
      <c r="L22" s="297"/>
      <c r="M22" s="327"/>
    </row>
    <row r="23" spans="1:13" s="235" customFormat="1" ht="14.25" customHeight="1">
      <c r="A23" s="262"/>
      <c r="B23" s="275"/>
      <c r="C23" s="264" t="s">
        <v>50</v>
      </c>
      <c r="D23" s="265"/>
      <c r="E23" s="402"/>
      <c r="F23" s="265"/>
      <c r="G23" s="266" t="s">
        <v>57</v>
      </c>
      <c r="H23" s="276"/>
      <c r="I23" s="264"/>
      <c r="J23" s="265"/>
      <c r="K23" s="268"/>
      <c r="L23" s="297"/>
      <c r="M23" s="261"/>
    </row>
    <row r="24" spans="1:13" s="235" customFormat="1" ht="15">
      <c r="A24" s="277" t="s">
        <v>64</v>
      </c>
      <c r="B24" s="234"/>
      <c r="C24" s="234"/>
      <c r="D24" s="234"/>
      <c r="E24" s="404"/>
      <c r="F24" s="234"/>
      <c r="G24" s="234"/>
      <c r="H24" s="234"/>
      <c r="I24" s="234"/>
      <c r="J24" s="234"/>
      <c r="K24" s="298"/>
      <c r="L24" s="297"/>
      <c r="M24" s="261"/>
    </row>
    <row r="25" spans="1:13" s="235" customFormat="1" ht="15">
      <c r="A25" s="282"/>
      <c r="B25" s="384"/>
      <c r="C25" s="386" t="s">
        <v>10</v>
      </c>
      <c r="D25" s="387"/>
      <c r="E25" s="410"/>
      <c r="F25" s="285">
        <f>SUM(F21:F23)</f>
        <v>0</v>
      </c>
      <c r="G25" s="286">
        <f>SUM(G22:G24)</f>
        <v>19912000</v>
      </c>
      <c r="H25" s="384"/>
      <c r="I25" s="384"/>
      <c r="J25" s="384"/>
      <c r="K25" s="385"/>
      <c r="L25" s="254"/>
      <c r="M25" s="261"/>
    </row>
    <row r="26" spans="1:13" s="235" customFormat="1" ht="15">
      <c r="A26" s="282"/>
      <c r="B26" s="384"/>
      <c r="C26" s="294"/>
      <c r="D26" s="295"/>
      <c r="E26" s="295"/>
      <c r="F26" s="296"/>
      <c r="G26" s="296"/>
      <c r="H26" s="384"/>
      <c r="I26" s="384"/>
      <c r="J26" s="384"/>
      <c r="K26" s="385"/>
      <c r="L26" s="254"/>
      <c r="M26" s="261"/>
    </row>
    <row r="27" spans="1:13" s="235" customFormat="1" ht="15">
      <c r="A27" s="301"/>
      <c r="B27" s="256" t="s">
        <v>48</v>
      </c>
      <c r="C27" s="257"/>
      <c r="D27" s="384"/>
      <c r="E27" s="404"/>
      <c r="F27" s="302"/>
      <c r="G27" s="302"/>
      <c r="H27" s="259"/>
      <c r="I27" s="259"/>
      <c r="J27" s="259"/>
      <c r="K27" s="303"/>
      <c r="L27" s="254"/>
      <c r="M27" s="261"/>
    </row>
    <row r="28" spans="1:13" s="235" customFormat="1" ht="15">
      <c r="A28" s="262"/>
      <c r="B28" s="263"/>
      <c r="C28" s="264" t="s">
        <v>50</v>
      </c>
      <c r="D28" s="265"/>
      <c r="E28" s="402"/>
      <c r="F28" s="265"/>
      <c r="G28" s="266" t="s">
        <v>57</v>
      </c>
      <c r="H28" s="266"/>
      <c r="I28" s="264"/>
      <c r="J28" s="265"/>
      <c r="K28" s="268"/>
      <c r="L28" s="273"/>
      <c r="M28" s="274"/>
    </row>
    <row r="29" spans="1:13" s="235" customFormat="1" ht="15">
      <c r="A29" s="277" t="s">
        <v>64</v>
      </c>
      <c r="B29" s="304"/>
      <c r="C29" s="305"/>
      <c r="D29" s="306"/>
      <c r="E29" s="307"/>
      <c r="F29" s="308"/>
      <c r="G29" s="309"/>
      <c r="H29" s="310"/>
      <c r="I29" s="310"/>
      <c r="J29" s="310"/>
      <c r="K29" s="298"/>
      <c r="L29" s="273"/>
      <c r="M29" s="274"/>
    </row>
    <row r="30" spans="1:13" s="235" customFormat="1" ht="15">
      <c r="A30" s="277"/>
      <c r="B30" s="304"/>
      <c r="C30" s="305"/>
      <c r="D30" s="306"/>
      <c r="E30" s="307"/>
      <c r="F30" s="308"/>
      <c r="G30" s="309"/>
      <c r="H30" s="310"/>
      <c r="I30" s="310"/>
      <c r="J30" s="310"/>
      <c r="K30" s="298"/>
      <c r="L30" s="273"/>
      <c r="M30" s="274"/>
    </row>
    <row r="31" spans="1:13" s="235" customFormat="1" ht="15">
      <c r="A31" s="311"/>
      <c r="B31" s="287"/>
      <c r="C31" s="386" t="s">
        <v>10</v>
      </c>
      <c r="D31" s="387"/>
      <c r="E31" s="410"/>
      <c r="F31" s="285">
        <f>SUM(F29)</f>
        <v>0</v>
      </c>
      <c r="G31" s="286">
        <v>0</v>
      </c>
      <c r="H31" s="287"/>
      <c r="I31" s="287"/>
      <c r="J31" s="287"/>
      <c r="K31" s="385"/>
      <c r="L31" s="273"/>
      <c r="M31" s="274"/>
    </row>
    <row r="32" spans="1:13" s="235" customFormat="1" ht="15">
      <c r="A32" s="312" t="s">
        <v>16</v>
      </c>
      <c r="B32" s="313"/>
      <c r="C32" s="314"/>
      <c r="D32" s="314"/>
      <c r="E32" s="316"/>
      <c r="F32" s="313"/>
      <c r="G32" s="315"/>
      <c r="H32" s="316"/>
      <c r="I32" s="316"/>
      <c r="J32" s="314"/>
      <c r="K32" s="317" t="s">
        <v>16</v>
      </c>
      <c r="L32" s="273"/>
      <c r="M32" s="274"/>
    </row>
    <row r="33" spans="1:13" s="235" customFormat="1" ht="15">
      <c r="A33" s="318"/>
      <c r="B33" s="251"/>
      <c r="C33" s="319"/>
      <c r="D33" s="319"/>
      <c r="E33" s="406" t="s">
        <v>146</v>
      </c>
      <c r="F33" s="251"/>
      <c r="G33" s="321"/>
      <c r="H33" s="322"/>
      <c r="I33" s="322"/>
      <c r="J33" s="319"/>
      <c r="K33" s="323"/>
      <c r="L33" s="273"/>
      <c r="M33" s="274"/>
    </row>
    <row r="34" spans="1:13" s="278" customFormat="1" ht="15">
      <c r="A34" s="324"/>
      <c r="B34" s="256" t="s">
        <v>12</v>
      </c>
      <c r="C34" s="257"/>
      <c r="D34" s="295"/>
      <c r="E34" s="295"/>
      <c r="F34" s="296"/>
      <c r="G34" s="325"/>
      <c r="H34" s="326"/>
      <c r="I34" s="326"/>
      <c r="J34" s="326"/>
      <c r="K34" s="385"/>
      <c r="L34" s="273"/>
      <c r="M34" s="327"/>
    </row>
    <row r="35" spans="1:13" s="278" customFormat="1" ht="15">
      <c r="A35" s="262"/>
      <c r="B35" s="263"/>
      <c r="C35" s="264" t="s">
        <v>13</v>
      </c>
      <c r="D35" s="265"/>
      <c r="E35" s="402"/>
      <c r="F35" s="265"/>
      <c r="G35" s="266" t="s">
        <v>57</v>
      </c>
      <c r="H35" s="267"/>
      <c r="I35" s="264"/>
      <c r="J35" s="265"/>
      <c r="K35" s="268"/>
      <c r="L35" s="328"/>
      <c r="M35" s="327"/>
    </row>
    <row r="36" spans="1:13" s="278" customFormat="1" ht="15.75" customHeight="1">
      <c r="A36" s="164" t="s">
        <v>152</v>
      </c>
      <c r="B36" s="280"/>
      <c r="C36" s="269">
        <v>43533</v>
      </c>
      <c r="D36" s="156">
        <v>43535</v>
      </c>
      <c r="E36" s="156">
        <v>43537</v>
      </c>
      <c r="G36" s="271">
        <v>35000000</v>
      </c>
      <c r="H36" s="57" t="s">
        <v>9</v>
      </c>
      <c r="I36" s="57" t="s">
        <v>11</v>
      </c>
      <c r="J36" s="57" t="s">
        <v>157</v>
      </c>
      <c r="K36" s="437"/>
      <c r="L36" s="297"/>
      <c r="M36" s="327"/>
    </row>
    <row r="37" spans="1:13" s="278" customFormat="1" ht="15.75" customHeight="1">
      <c r="A37" s="164" t="s">
        <v>153</v>
      </c>
      <c r="B37" s="280"/>
      <c r="C37" s="269">
        <v>43544</v>
      </c>
      <c r="D37" s="156">
        <v>43546</v>
      </c>
      <c r="E37" s="156">
        <v>43547</v>
      </c>
      <c r="G37" s="271">
        <v>24500000</v>
      </c>
      <c r="H37" s="57" t="s">
        <v>9</v>
      </c>
      <c r="I37" s="57" t="s">
        <v>155</v>
      </c>
      <c r="J37" s="57" t="s">
        <v>66</v>
      </c>
      <c r="K37" s="437"/>
      <c r="L37" s="297"/>
      <c r="M37" s="327"/>
    </row>
    <row r="38" spans="1:13" s="278" customFormat="1" ht="15.75" customHeight="1">
      <c r="A38" s="164" t="s">
        <v>154</v>
      </c>
      <c r="B38" s="280"/>
      <c r="C38" s="269">
        <v>43555</v>
      </c>
      <c r="D38" s="156">
        <v>43556</v>
      </c>
      <c r="E38" s="156">
        <v>43557</v>
      </c>
      <c r="G38" s="271">
        <v>32984000</v>
      </c>
      <c r="H38" s="57" t="s">
        <v>9</v>
      </c>
      <c r="I38" s="57" t="s">
        <v>156</v>
      </c>
      <c r="J38" s="57" t="s">
        <v>66</v>
      </c>
      <c r="K38" s="437"/>
      <c r="L38" s="297"/>
      <c r="M38" s="327"/>
    </row>
    <row r="39" spans="1:13" s="235" customFormat="1" ht="15">
      <c r="A39" s="262"/>
      <c r="B39" s="275"/>
      <c r="C39" s="264" t="s">
        <v>43</v>
      </c>
      <c r="D39" s="329"/>
      <c r="E39" s="402"/>
      <c r="F39" s="265"/>
      <c r="G39" s="266" t="s">
        <v>57</v>
      </c>
      <c r="H39" s="267"/>
      <c r="I39" s="264"/>
      <c r="J39" s="265"/>
      <c r="K39" s="268"/>
      <c r="L39" s="273"/>
      <c r="M39" s="274"/>
    </row>
    <row r="40" spans="1:13" s="278" customFormat="1" ht="15.75" customHeight="1">
      <c r="A40" s="164" t="s">
        <v>142</v>
      </c>
      <c r="B40" s="280"/>
      <c r="C40" s="269">
        <v>43532</v>
      </c>
      <c r="D40" s="156">
        <v>43536</v>
      </c>
      <c r="E40" s="156">
        <v>43538</v>
      </c>
      <c r="G40" s="271">
        <v>47240000</v>
      </c>
      <c r="H40" s="57" t="s">
        <v>9</v>
      </c>
      <c r="I40" s="57" t="s">
        <v>11</v>
      </c>
      <c r="J40" s="57" t="s">
        <v>92</v>
      </c>
      <c r="K40" s="437"/>
      <c r="L40" s="297"/>
      <c r="M40" s="327"/>
    </row>
    <row r="41" spans="1:13" s="278" customFormat="1" ht="15.75" customHeight="1">
      <c r="A41" s="164" t="s">
        <v>141</v>
      </c>
      <c r="B41" s="280"/>
      <c r="C41" s="269">
        <v>43532</v>
      </c>
      <c r="D41" s="156">
        <v>43538</v>
      </c>
      <c r="E41" s="156">
        <v>43539</v>
      </c>
      <c r="G41" s="271">
        <v>47250000</v>
      </c>
      <c r="H41" s="57" t="s">
        <v>9</v>
      </c>
      <c r="I41" s="57" t="s">
        <v>11</v>
      </c>
      <c r="J41" s="57" t="s">
        <v>74</v>
      </c>
      <c r="K41" s="437"/>
      <c r="L41" s="297"/>
      <c r="M41" s="327"/>
    </row>
    <row r="42" spans="1:13" s="278" customFormat="1" ht="15.75" customHeight="1">
      <c r="A42" s="164" t="s">
        <v>159</v>
      </c>
      <c r="B42" s="280"/>
      <c r="C42" s="269">
        <v>43534</v>
      </c>
      <c r="D42" s="156">
        <v>43539</v>
      </c>
      <c r="E42" s="156">
        <v>43541</v>
      </c>
      <c r="G42" s="271">
        <v>31000000</v>
      </c>
      <c r="H42" s="57" t="s">
        <v>9</v>
      </c>
      <c r="I42" s="57" t="s">
        <v>11</v>
      </c>
      <c r="J42" s="57" t="s">
        <v>15</v>
      </c>
      <c r="K42" s="437"/>
      <c r="L42" s="297"/>
      <c r="M42" s="327"/>
    </row>
    <row r="43" spans="1:13" s="278" customFormat="1" ht="15.75" customHeight="1">
      <c r="A43" s="164" t="s">
        <v>160</v>
      </c>
      <c r="B43" s="280"/>
      <c r="C43" s="269">
        <v>43538</v>
      </c>
      <c r="D43" s="156">
        <v>43541</v>
      </c>
      <c r="E43" s="156">
        <v>43543</v>
      </c>
      <c r="G43" s="271">
        <v>27033000</v>
      </c>
      <c r="H43" s="57" t="s">
        <v>9</v>
      </c>
      <c r="I43" s="57" t="s">
        <v>11</v>
      </c>
      <c r="J43" s="57" t="s">
        <v>15</v>
      </c>
      <c r="K43" s="437"/>
      <c r="L43" s="297"/>
      <c r="M43" s="327"/>
    </row>
    <row r="44" spans="1:13" s="278" customFormat="1" ht="15.75" customHeight="1">
      <c r="A44" s="164" t="s">
        <v>161</v>
      </c>
      <c r="B44" s="280"/>
      <c r="C44" s="269">
        <v>43538</v>
      </c>
      <c r="D44" s="156">
        <v>43543</v>
      </c>
      <c r="E44" s="156">
        <v>43544</v>
      </c>
      <c r="G44" s="271">
        <v>14267000</v>
      </c>
      <c r="H44" s="57" t="s">
        <v>9</v>
      </c>
      <c r="I44" s="57" t="s">
        <v>11</v>
      </c>
      <c r="J44" s="57" t="s">
        <v>149</v>
      </c>
      <c r="K44" s="437"/>
      <c r="L44" s="297"/>
      <c r="M44" s="327"/>
    </row>
    <row r="45" spans="1:13" s="278" customFormat="1" ht="15.75" customHeight="1">
      <c r="A45" s="164" t="s">
        <v>162</v>
      </c>
      <c r="B45" s="280"/>
      <c r="C45" s="269">
        <v>43539</v>
      </c>
      <c r="D45" s="156">
        <v>43544</v>
      </c>
      <c r="E45" s="156">
        <v>43545</v>
      </c>
      <c r="G45" s="271">
        <v>33000000</v>
      </c>
      <c r="H45" s="57" t="s">
        <v>9</v>
      </c>
      <c r="I45" s="57" t="s">
        <v>11</v>
      </c>
      <c r="J45" s="57" t="s">
        <v>67</v>
      </c>
      <c r="K45" s="437"/>
      <c r="L45" s="297"/>
      <c r="M45" s="327"/>
    </row>
    <row r="46" spans="1:13" s="278" customFormat="1" ht="15.75" customHeight="1">
      <c r="A46" s="164" t="s">
        <v>144</v>
      </c>
      <c r="B46" s="280"/>
      <c r="C46" s="269">
        <v>43540</v>
      </c>
      <c r="D46" s="156">
        <v>43545</v>
      </c>
      <c r="E46" s="156">
        <v>43547</v>
      </c>
      <c r="G46" s="271">
        <v>66000000</v>
      </c>
      <c r="H46" s="57" t="s">
        <v>9</v>
      </c>
      <c r="I46" s="57" t="s">
        <v>11</v>
      </c>
      <c r="J46" s="57" t="s">
        <v>15</v>
      </c>
      <c r="K46" s="437"/>
      <c r="L46" s="297"/>
      <c r="M46" s="327"/>
    </row>
    <row r="47" spans="1:13" s="278" customFormat="1" ht="15.75" customHeight="1">
      <c r="A47" s="164" t="s">
        <v>163</v>
      </c>
      <c r="B47" s="280"/>
      <c r="C47" s="269">
        <v>43542</v>
      </c>
      <c r="D47" s="156">
        <v>43547</v>
      </c>
      <c r="E47" s="156">
        <v>43548</v>
      </c>
      <c r="G47" s="271">
        <v>47250000</v>
      </c>
      <c r="H47" s="57" t="s">
        <v>9</v>
      </c>
      <c r="I47" s="57" t="s">
        <v>11</v>
      </c>
      <c r="J47" s="57" t="s">
        <v>91</v>
      </c>
      <c r="K47" s="437"/>
      <c r="L47" s="297"/>
      <c r="M47" s="327"/>
    </row>
    <row r="48" spans="1:13" s="278" customFormat="1" ht="15.75" customHeight="1">
      <c r="A48" s="164" t="s">
        <v>164</v>
      </c>
      <c r="B48" s="280"/>
      <c r="C48" s="269">
        <v>43542</v>
      </c>
      <c r="D48" s="156">
        <v>43548</v>
      </c>
      <c r="E48" s="156">
        <v>43549</v>
      </c>
      <c r="G48" s="271">
        <v>41000000</v>
      </c>
      <c r="H48" s="57" t="s">
        <v>9</v>
      </c>
      <c r="I48" s="57" t="s">
        <v>11</v>
      </c>
      <c r="J48" s="57" t="s">
        <v>92</v>
      </c>
      <c r="K48" s="437"/>
      <c r="L48" s="297"/>
      <c r="M48" s="327"/>
    </row>
    <row r="49" spans="1:13" s="278" customFormat="1" ht="15.75" customHeight="1">
      <c r="A49" s="164" t="s">
        <v>165</v>
      </c>
      <c r="B49" s="280"/>
      <c r="C49" s="269">
        <v>43543</v>
      </c>
      <c r="D49" s="156">
        <v>43549</v>
      </c>
      <c r="E49" s="156">
        <v>43550</v>
      </c>
      <c r="G49" s="271">
        <v>26827000</v>
      </c>
      <c r="H49" s="57" t="s">
        <v>9</v>
      </c>
      <c r="I49" s="57" t="s">
        <v>11</v>
      </c>
      <c r="J49" s="57" t="s">
        <v>67</v>
      </c>
      <c r="K49" s="437"/>
      <c r="L49" s="297"/>
      <c r="M49" s="327"/>
    </row>
    <row r="50" spans="1:13" s="278" customFormat="1" ht="15.75" customHeight="1">
      <c r="A50" s="164" t="s">
        <v>166</v>
      </c>
      <c r="B50" s="280"/>
      <c r="C50" s="269">
        <v>43536</v>
      </c>
      <c r="D50" s="156">
        <v>43550</v>
      </c>
      <c r="E50" s="156">
        <v>43551</v>
      </c>
      <c r="G50" s="271">
        <v>59000000</v>
      </c>
      <c r="H50" s="57" t="s">
        <v>9</v>
      </c>
      <c r="I50" s="57" t="s">
        <v>11</v>
      </c>
      <c r="J50" s="57" t="s">
        <v>92</v>
      </c>
      <c r="K50" s="437"/>
      <c r="L50" s="297"/>
      <c r="M50" s="327"/>
    </row>
    <row r="51" spans="1:13" s="400" customFormat="1" ht="15">
      <c r="A51" s="262"/>
      <c r="B51" s="275"/>
      <c r="C51" s="171" t="s">
        <v>78</v>
      </c>
      <c r="D51" s="265"/>
      <c r="E51" s="402"/>
      <c r="F51" s="265"/>
      <c r="G51" s="266"/>
      <c r="H51" s="267"/>
      <c r="I51" s="264"/>
      <c r="J51" s="265"/>
      <c r="K51" s="268"/>
      <c r="L51" s="273"/>
      <c r="M51" s="274"/>
    </row>
    <row r="52" spans="1:13" s="400" customFormat="1" ht="15">
      <c r="A52" s="299" t="s">
        <v>64</v>
      </c>
      <c r="B52" s="428"/>
      <c r="C52" s="428"/>
      <c r="D52" s="239"/>
      <c r="E52" s="240"/>
      <c r="F52" s="428"/>
      <c r="G52" s="271"/>
      <c r="H52" s="240"/>
      <c r="I52" s="240"/>
      <c r="J52" s="330"/>
      <c r="K52" s="429"/>
      <c r="L52" s="273"/>
      <c r="M52" s="274"/>
    </row>
    <row r="53" spans="1:13" s="235" customFormat="1" ht="15">
      <c r="A53" s="262"/>
      <c r="B53" s="275"/>
      <c r="C53" s="264" t="s">
        <v>72</v>
      </c>
      <c r="D53" s="265"/>
      <c r="E53" s="402"/>
      <c r="F53" s="265"/>
      <c r="G53" s="266" t="s">
        <v>57</v>
      </c>
      <c r="H53" s="267"/>
      <c r="I53" s="264"/>
      <c r="J53" s="265"/>
      <c r="K53" s="268"/>
      <c r="L53" s="273"/>
      <c r="M53" s="274"/>
    </row>
    <row r="54" spans="1:13" s="278" customFormat="1" ht="15.75" customHeight="1">
      <c r="A54" s="164" t="s">
        <v>161</v>
      </c>
      <c r="B54" s="280"/>
      <c r="C54" s="269">
        <v>43538</v>
      </c>
      <c r="D54" s="156">
        <v>43541</v>
      </c>
      <c r="E54" s="156">
        <v>43542</v>
      </c>
      <c r="G54" s="271">
        <v>39622000</v>
      </c>
      <c r="H54" s="57" t="s">
        <v>9</v>
      </c>
      <c r="I54" s="57" t="s">
        <v>11</v>
      </c>
      <c r="J54" s="57" t="s">
        <v>149</v>
      </c>
      <c r="K54" s="437"/>
      <c r="L54" s="297"/>
      <c r="M54" s="327"/>
    </row>
    <row r="55" spans="1:13" s="278" customFormat="1" ht="15.75" customHeight="1">
      <c r="A55" s="164" t="s">
        <v>153</v>
      </c>
      <c r="B55" s="280"/>
      <c r="C55" s="269">
        <v>43544</v>
      </c>
      <c r="D55" s="156">
        <v>43544</v>
      </c>
      <c r="E55" s="156">
        <v>43546</v>
      </c>
      <c r="G55" s="271">
        <v>25000000</v>
      </c>
      <c r="H55" s="57" t="s">
        <v>9</v>
      </c>
      <c r="I55" s="57" t="s">
        <v>155</v>
      </c>
      <c r="J55" s="57" t="s">
        <v>66</v>
      </c>
      <c r="K55" s="437"/>
      <c r="L55" s="297"/>
      <c r="M55" s="327"/>
    </row>
    <row r="56" spans="1:13" s="235" customFormat="1" ht="15">
      <c r="A56" s="262"/>
      <c r="B56" s="275"/>
      <c r="C56" s="264" t="s">
        <v>19</v>
      </c>
      <c r="D56" s="265"/>
      <c r="E56" s="402"/>
      <c r="F56" s="265"/>
      <c r="G56" s="266" t="s">
        <v>57</v>
      </c>
      <c r="H56" s="276"/>
      <c r="I56" s="264"/>
      <c r="J56" s="265"/>
      <c r="K56" s="268"/>
      <c r="L56" s="273"/>
      <c r="M56" s="274"/>
    </row>
    <row r="57" spans="1:13" s="235" customFormat="1" ht="15">
      <c r="A57" s="299" t="s">
        <v>64</v>
      </c>
      <c r="B57" s="384"/>
      <c r="C57" s="384"/>
      <c r="D57" s="239"/>
      <c r="E57" s="240"/>
      <c r="F57" s="384"/>
      <c r="G57" s="271"/>
      <c r="H57" s="240"/>
      <c r="I57" s="240"/>
      <c r="J57" s="330"/>
      <c r="K57" s="385"/>
      <c r="L57" s="273"/>
      <c r="M57" s="274"/>
    </row>
    <row r="58" spans="1:13" s="235" customFormat="1" ht="15">
      <c r="A58" s="299"/>
      <c r="B58" s="384"/>
      <c r="C58" s="384"/>
      <c r="D58" s="239"/>
      <c r="E58" s="240"/>
      <c r="F58" s="384"/>
      <c r="G58" s="271"/>
      <c r="H58" s="240"/>
      <c r="I58" s="240"/>
      <c r="J58" s="330"/>
      <c r="K58" s="385"/>
      <c r="L58" s="273"/>
      <c r="M58" s="274"/>
    </row>
    <row r="59" spans="1:13" s="235" customFormat="1" ht="15">
      <c r="A59" s="255"/>
      <c r="B59" s="384"/>
      <c r="C59" s="386" t="s">
        <v>10</v>
      </c>
      <c r="D59" s="387"/>
      <c r="E59" s="410"/>
      <c r="F59" s="285">
        <f>SUM(F39:F57)</f>
        <v>0</v>
      </c>
      <c r="G59" s="286">
        <f>SUM(G36:G57)</f>
        <v>596973000</v>
      </c>
      <c r="H59" s="240"/>
      <c r="I59" s="331"/>
      <c r="J59" s="330"/>
      <c r="K59" s="385"/>
      <c r="L59" s="273"/>
      <c r="M59" s="274"/>
    </row>
    <row r="60" spans="1:13" s="235" customFormat="1" ht="15">
      <c r="A60" s="312" t="s">
        <v>18</v>
      </c>
      <c r="B60" s="313"/>
      <c r="C60" s="314"/>
      <c r="D60" s="314"/>
      <c r="E60" s="316"/>
      <c r="F60" s="313"/>
      <c r="G60" s="315"/>
      <c r="H60" s="316"/>
      <c r="I60" s="316"/>
      <c r="J60" s="314"/>
      <c r="K60" s="317" t="s">
        <v>18</v>
      </c>
      <c r="L60" s="273"/>
      <c r="M60" s="274"/>
    </row>
    <row r="61" spans="1:13" s="235" customFormat="1" ht="15">
      <c r="A61" s="318"/>
      <c r="B61" s="251"/>
      <c r="C61" s="319"/>
      <c r="D61" s="319"/>
      <c r="E61" s="406" t="str">
        <f>E33</f>
        <v>WILLIAMS BRAZIL SUGAR LINE UP EDITION 13.03.2019</v>
      </c>
      <c r="F61" s="251"/>
      <c r="G61" s="321"/>
      <c r="H61" s="322"/>
      <c r="I61" s="322"/>
      <c r="J61" s="319"/>
      <c r="K61" s="323"/>
      <c r="L61" s="273"/>
      <c r="M61" s="274"/>
    </row>
    <row r="62" spans="1:13" s="235" customFormat="1" ht="15">
      <c r="A62" s="324"/>
      <c r="B62" s="256" t="s">
        <v>41</v>
      </c>
      <c r="C62" s="257"/>
      <c r="D62" s="295"/>
      <c r="E62" s="295"/>
      <c r="F62" s="296"/>
      <c r="G62" s="325"/>
      <c r="H62" s="326"/>
      <c r="I62" s="326"/>
      <c r="J62" s="326"/>
      <c r="K62" s="385"/>
      <c r="L62" s="273"/>
      <c r="M62" s="274"/>
    </row>
    <row r="63" spans="1:13" s="235" customFormat="1" ht="15" customHeight="1">
      <c r="A63" s="262"/>
      <c r="B63" s="263"/>
      <c r="C63" s="264" t="s">
        <v>20</v>
      </c>
      <c r="D63" s="265"/>
      <c r="E63" s="402"/>
      <c r="F63" s="265"/>
      <c r="G63" s="266" t="s">
        <v>57</v>
      </c>
      <c r="H63" s="276"/>
      <c r="I63" s="264"/>
      <c r="J63" s="265"/>
      <c r="K63" s="268"/>
      <c r="L63" s="273"/>
      <c r="M63" s="274"/>
    </row>
    <row r="64" spans="1:13" s="400" customFormat="1" ht="15" customHeight="1">
      <c r="A64" s="299" t="s">
        <v>64</v>
      </c>
      <c r="B64" s="234"/>
      <c r="C64" s="234"/>
      <c r="D64" s="234"/>
      <c r="E64" s="404"/>
      <c r="F64" s="234"/>
      <c r="G64" s="234"/>
      <c r="H64" s="234"/>
      <c r="I64" s="234"/>
      <c r="J64" s="234"/>
      <c r="K64" s="298"/>
      <c r="L64" s="273"/>
      <c r="M64" s="274"/>
    </row>
    <row r="65" spans="1:13" s="235" customFormat="1" ht="15" customHeight="1">
      <c r="A65" s="262"/>
      <c r="B65" s="275"/>
      <c r="C65" s="264" t="s">
        <v>47</v>
      </c>
      <c r="D65" s="265"/>
      <c r="E65" s="402"/>
      <c r="F65" s="265"/>
      <c r="G65" s="266" t="s">
        <v>57</v>
      </c>
      <c r="H65" s="276"/>
      <c r="I65" s="264"/>
      <c r="J65" s="265"/>
      <c r="K65" s="268"/>
      <c r="L65" s="273"/>
      <c r="M65" s="274"/>
    </row>
    <row r="66" spans="1:13" s="235" customFormat="1" ht="15" customHeight="1">
      <c r="A66" s="299" t="s">
        <v>64</v>
      </c>
      <c r="B66" s="234"/>
      <c r="C66" s="234"/>
      <c r="D66" s="234"/>
      <c r="E66" s="404"/>
      <c r="F66" s="234"/>
      <c r="G66" s="234"/>
      <c r="H66" s="234"/>
      <c r="I66" s="234"/>
      <c r="J66" s="234"/>
      <c r="K66" s="298"/>
      <c r="L66" s="273"/>
      <c r="M66" s="274"/>
    </row>
    <row r="67" spans="1:13" s="235" customFormat="1" ht="15">
      <c r="A67" s="262"/>
      <c r="B67" s="275"/>
      <c r="C67" s="264" t="s">
        <v>21</v>
      </c>
      <c r="D67" s="265"/>
      <c r="E67" s="402"/>
      <c r="F67" s="265"/>
      <c r="G67" s="266" t="s">
        <v>57</v>
      </c>
      <c r="H67" s="276"/>
      <c r="I67" s="264"/>
      <c r="J67" s="265"/>
      <c r="K67" s="268"/>
      <c r="L67" s="273"/>
      <c r="M67" s="274"/>
    </row>
    <row r="68" spans="1:13" s="278" customFormat="1" ht="15.75" customHeight="1">
      <c r="A68" s="164" t="s">
        <v>165</v>
      </c>
      <c r="B68" s="280"/>
      <c r="C68" s="269">
        <v>43540</v>
      </c>
      <c r="D68" s="156">
        <v>43540</v>
      </c>
      <c r="E68" s="156">
        <v>43543</v>
      </c>
      <c r="G68" s="271">
        <v>57000000</v>
      </c>
      <c r="H68" s="57" t="s">
        <v>9</v>
      </c>
      <c r="I68" s="57" t="s">
        <v>11</v>
      </c>
      <c r="J68" s="57" t="s">
        <v>67</v>
      </c>
      <c r="K68" s="437"/>
      <c r="L68" s="297"/>
      <c r="M68" s="327"/>
    </row>
    <row r="69" spans="1:13" s="235" customFormat="1" ht="13.5" customHeight="1">
      <c r="A69" s="262"/>
      <c r="B69" s="275"/>
      <c r="C69" s="264" t="s">
        <v>42</v>
      </c>
      <c r="D69" s="265"/>
      <c r="E69" s="402"/>
      <c r="F69" s="265"/>
      <c r="G69" s="266" t="s">
        <v>57</v>
      </c>
      <c r="H69" s="276"/>
      <c r="I69" s="264"/>
      <c r="J69" s="265"/>
      <c r="K69" s="268"/>
      <c r="L69" s="273"/>
      <c r="M69" s="274"/>
    </row>
    <row r="70" spans="1:13" s="400" customFormat="1" ht="15" customHeight="1">
      <c r="A70" s="299" t="s">
        <v>64</v>
      </c>
      <c r="B70" s="234"/>
      <c r="C70" s="234"/>
      <c r="D70" s="234"/>
      <c r="E70" s="404"/>
      <c r="F70" s="234"/>
      <c r="G70" s="234"/>
      <c r="H70" s="234"/>
      <c r="I70" s="234"/>
      <c r="J70" s="234"/>
      <c r="K70" s="298"/>
      <c r="L70" s="273"/>
      <c r="M70" s="274"/>
    </row>
    <row r="71" spans="1:13" s="235" customFormat="1" ht="15">
      <c r="A71" s="262"/>
      <c r="B71" s="275"/>
      <c r="C71" s="264" t="s">
        <v>49</v>
      </c>
      <c r="D71" s="265"/>
      <c r="E71" s="402"/>
      <c r="F71" s="265"/>
      <c r="G71" s="266" t="s">
        <v>57</v>
      </c>
      <c r="H71" s="276"/>
      <c r="I71" s="264"/>
      <c r="J71" s="265"/>
      <c r="K71" s="268"/>
      <c r="L71" s="273"/>
      <c r="M71" s="274"/>
    </row>
    <row r="72" spans="1:13" s="235" customFormat="1" ht="15" customHeight="1">
      <c r="A72" s="299" t="s">
        <v>64</v>
      </c>
      <c r="B72" s="234"/>
      <c r="C72" s="234"/>
      <c r="D72" s="234"/>
      <c r="E72" s="404"/>
      <c r="F72" s="234"/>
      <c r="G72" s="234"/>
      <c r="H72" s="234"/>
      <c r="I72" s="234"/>
      <c r="J72" s="234"/>
      <c r="K72" s="298"/>
      <c r="L72" s="273"/>
      <c r="M72" s="274"/>
    </row>
    <row r="73" spans="1:13" s="235" customFormat="1" ht="15">
      <c r="A73" s="262"/>
      <c r="B73" s="275"/>
      <c r="C73" s="264" t="s">
        <v>35</v>
      </c>
      <c r="D73" s="265"/>
      <c r="E73" s="402"/>
      <c r="F73" s="265"/>
      <c r="G73" s="266" t="s">
        <v>57</v>
      </c>
      <c r="H73" s="276"/>
      <c r="I73" s="264"/>
      <c r="J73" s="265"/>
      <c r="K73" s="268"/>
      <c r="L73" s="273"/>
      <c r="M73" s="274"/>
    </row>
    <row r="74" spans="1:13" s="235" customFormat="1" ht="15" customHeight="1">
      <c r="A74" s="299" t="s">
        <v>64</v>
      </c>
      <c r="B74" s="234"/>
      <c r="C74" s="234"/>
      <c r="D74" s="234"/>
      <c r="E74" s="404"/>
      <c r="F74" s="234"/>
      <c r="G74" s="234"/>
      <c r="H74" s="234"/>
      <c r="I74" s="234"/>
      <c r="J74" s="234"/>
      <c r="K74" s="298"/>
      <c r="L74" s="273"/>
      <c r="M74" s="274"/>
    </row>
    <row r="75" spans="1:13" s="235" customFormat="1" ht="15" customHeight="1">
      <c r="A75" s="262"/>
      <c r="B75" s="275"/>
      <c r="C75" s="264" t="s">
        <v>23</v>
      </c>
      <c r="D75" s="265"/>
      <c r="E75" s="402"/>
      <c r="F75" s="265"/>
      <c r="G75" s="266" t="s">
        <v>57</v>
      </c>
      <c r="H75" s="276"/>
      <c r="I75" s="171"/>
      <c r="J75" s="265"/>
      <c r="K75" s="268"/>
      <c r="L75" s="273"/>
      <c r="M75" s="274"/>
    </row>
    <row r="76" spans="1:13" s="400" customFormat="1" ht="15" customHeight="1">
      <c r="A76" s="299" t="s">
        <v>64</v>
      </c>
      <c r="B76" s="234"/>
      <c r="C76" s="234"/>
      <c r="D76" s="234"/>
      <c r="E76" s="404"/>
      <c r="F76" s="234"/>
      <c r="G76" s="234"/>
      <c r="H76" s="234"/>
      <c r="I76" s="234"/>
      <c r="J76" s="234"/>
      <c r="K76" s="298"/>
      <c r="L76" s="273"/>
      <c r="M76" s="274"/>
    </row>
    <row r="77" spans="1:13" s="235" customFormat="1" ht="15">
      <c r="A77" s="255"/>
      <c r="B77" s="332"/>
      <c r="C77" s="333"/>
      <c r="D77" s="334"/>
      <c r="E77" s="326"/>
      <c r="F77" s="293"/>
      <c r="G77" s="335"/>
      <c r="H77" s="326"/>
      <c r="I77" s="326"/>
      <c r="J77" s="292"/>
      <c r="K77" s="385"/>
      <c r="L77" s="273"/>
      <c r="M77" s="274"/>
    </row>
    <row r="78" spans="1:13" s="235" customFormat="1" ht="15">
      <c r="A78" s="282"/>
      <c r="B78" s="384"/>
      <c r="C78" s="386" t="s">
        <v>10</v>
      </c>
      <c r="D78" s="387"/>
      <c r="E78" s="410"/>
      <c r="F78" s="285">
        <f>SUM(F63:F77)</f>
        <v>0</v>
      </c>
      <c r="G78" s="286">
        <f>SUM(G64:G77)</f>
        <v>57000000</v>
      </c>
      <c r="H78" s="384"/>
      <c r="I78" s="384"/>
      <c r="J78" s="384"/>
      <c r="K78" s="385"/>
      <c r="L78" s="273"/>
      <c r="M78" s="274"/>
    </row>
    <row r="79" spans="1:13" s="235" customFormat="1" ht="15">
      <c r="A79" s="282"/>
      <c r="B79" s="384"/>
      <c r="C79" s="388"/>
      <c r="D79" s="388"/>
      <c r="E79" s="388"/>
      <c r="F79" s="389"/>
      <c r="G79" s="389"/>
      <c r="H79" s="384"/>
      <c r="I79" s="384"/>
      <c r="J79" s="384"/>
      <c r="K79" s="385"/>
      <c r="L79" s="273"/>
      <c r="M79" s="274"/>
    </row>
    <row r="80" spans="1:13" s="235" customFormat="1" ht="15">
      <c r="A80" s="282"/>
      <c r="B80" s="384"/>
      <c r="C80" s="388"/>
      <c r="D80" s="388"/>
      <c r="E80" s="388"/>
      <c r="F80" s="389"/>
      <c r="G80" s="389"/>
      <c r="H80" s="384"/>
      <c r="I80" s="384"/>
      <c r="J80" s="384"/>
      <c r="K80" s="385"/>
      <c r="L80" s="273"/>
      <c r="M80" s="274"/>
    </row>
    <row r="81" spans="1:13" s="235" customFormat="1" ht="15">
      <c r="A81" s="282"/>
      <c r="B81" s="186" t="s">
        <v>24</v>
      </c>
      <c r="C81" s="187" t="s">
        <v>10</v>
      </c>
      <c r="D81" s="188"/>
      <c r="E81" s="188"/>
      <c r="F81" s="184"/>
      <c r="G81" s="185">
        <f>SUM(G78,G59,G31,G25,G18,G13)</f>
        <v>673885000</v>
      </c>
      <c r="H81" s="384"/>
      <c r="I81" s="384"/>
      <c r="J81" s="384"/>
      <c r="K81" s="385"/>
      <c r="L81" s="273"/>
      <c r="M81" s="274"/>
    </row>
    <row r="82" spans="1:13" s="235" customFormat="1" ht="15">
      <c r="A82" s="391"/>
      <c r="B82" s="392"/>
      <c r="C82" s="393"/>
      <c r="D82" s="394"/>
      <c r="E82" s="394"/>
      <c r="F82" s="393"/>
      <c r="G82" s="395"/>
      <c r="H82" s="313"/>
      <c r="I82" s="313"/>
      <c r="J82" s="313"/>
      <c r="K82" s="396"/>
      <c r="L82" s="273"/>
      <c r="M82" s="274"/>
    </row>
    <row r="83" spans="1:11" ht="47.25">
      <c r="A83" s="217"/>
      <c r="B83" s="218"/>
      <c r="C83" s="219"/>
      <c r="D83" s="219"/>
      <c r="E83" s="407"/>
      <c r="F83" s="390"/>
      <c r="G83" s="211" t="str">
        <f>+C1</f>
        <v>Williams Brazil</v>
      </c>
      <c r="H83" s="220"/>
      <c r="I83" s="220"/>
      <c r="J83" s="390"/>
      <c r="K83" s="160"/>
    </row>
    <row r="84" spans="1:11" ht="25.5">
      <c r="A84" s="43"/>
      <c r="B84" s="19"/>
      <c r="C84" s="21"/>
      <c r="D84" s="21"/>
      <c r="E84" s="408"/>
      <c r="F84" s="123"/>
      <c r="G84" s="200" t="str">
        <f>+C2</f>
        <v>SUGAR LINE UP edition 13.03.2019</v>
      </c>
      <c r="H84" s="21"/>
      <c r="I84" s="21"/>
      <c r="J84" s="123"/>
      <c r="K84" s="41"/>
    </row>
    <row r="85" spans="1:11" ht="15">
      <c r="A85" s="43"/>
      <c r="B85" s="21"/>
      <c r="C85" s="21"/>
      <c r="D85" s="21"/>
      <c r="E85" s="408"/>
      <c r="F85" s="21"/>
      <c r="G85" s="21"/>
      <c r="H85" s="21"/>
      <c r="I85" s="21"/>
      <c r="J85" s="123"/>
      <c r="K85" s="199"/>
    </row>
    <row r="86" spans="1:11" ht="15">
      <c r="A86" s="43"/>
      <c r="B86" s="21"/>
      <c r="C86" s="21"/>
      <c r="D86" s="21"/>
      <c r="E86" s="408"/>
      <c r="F86" s="21"/>
      <c r="G86" s="21"/>
      <c r="H86" s="21"/>
      <c r="I86" s="21"/>
      <c r="J86" s="123"/>
      <c r="K86" s="44"/>
    </row>
    <row r="87" spans="1:11" ht="15">
      <c r="A87" s="43"/>
      <c r="B87" s="21"/>
      <c r="C87" s="21"/>
      <c r="D87" s="21"/>
      <c r="E87" s="408"/>
      <c r="F87" s="21"/>
      <c r="G87" s="21"/>
      <c r="H87" s="21"/>
      <c r="I87" s="21"/>
      <c r="J87" s="123"/>
      <c r="K87" s="44"/>
    </row>
    <row r="88" spans="1:11" s="61" customFormat="1" ht="15">
      <c r="A88" s="455" t="s">
        <v>25</v>
      </c>
      <c r="B88" s="456"/>
      <c r="C88" s="17"/>
      <c r="D88" s="17"/>
      <c r="E88" s="409"/>
      <c r="F88" s="17"/>
      <c r="G88" s="20"/>
      <c r="H88" s="20"/>
      <c r="I88" s="24"/>
      <c r="J88" s="123"/>
      <c r="K88" s="44"/>
    </row>
    <row r="89" spans="1:11" ht="15">
      <c r="A89" s="197" t="s">
        <v>45</v>
      </c>
      <c r="B89" s="95">
        <f>G13</f>
        <v>0</v>
      </c>
      <c r="C89" s="17"/>
      <c r="D89" s="17"/>
      <c r="E89" s="409"/>
      <c r="F89" s="17"/>
      <c r="G89" s="20"/>
      <c r="H89" s="20"/>
      <c r="I89" s="24"/>
      <c r="J89" s="123"/>
      <c r="K89" s="44"/>
    </row>
    <row r="90" spans="1:11" ht="15">
      <c r="A90" s="197" t="s">
        <v>46</v>
      </c>
      <c r="B90" s="95">
        <f>G25</f>
        <v>19912000</v>
      </c>
      <c r="C90" s="17"/>
      <c r="D90" s="17"/>
      <c r="E90" s="409"/>
      <c r="F90" s="17"/>
      <c r="G90" s="20"/>
      <c r="H90" s="20"/>
      <c r="I90" s="24"/>
      <c r="J90" s="123"/>
      <c r="K90" s="44"/>
    </row>
    <row r="91" spans="1:11" ht="15">
      <c r="A91" s="197" t="s">
        <v>12</v>
      </c>
      <c r="B91" s="95">
        <f>G59</f>
        <v>596973000</v>
      </c>
      <c r="C91" s="17"/>
      <c r="D91" s="17"/>
      <c r="E91" s="409"/>
      <c r="F91" s="17"/>
      <c r="G91" s="20"/>
      <c r="H91" s="20"/>
      <c r="I91" s="17"/>
      <c r="J91" s="123"/>
      <c r="K91" s="46"/>
    </row>
    <row r="92" spans="1:11" ht="15">
      <c r="A92" s="197" t="s">
        <v>41</v>
      </c>
      <c r="B92" s="95">
        <f>G78</f>
        <v>57000000</v>
      </c>
      <c r="C92" s="17"/>
      <c r="D92" s="17"/>
      <c r="E92" s="409"/>
      <c r="F92" s="17"/>
      <c r="G92" s="20"/>
      <c r="H92" s="20"/>
      <c r="I92" s="17"/>
      <c r="J92" s="123"/>
      <c r="K92" s="46"/>
    </row>
    <row r="93" spans="1:11" ht="15">
      <c r="A93" s="205" t="s">
        <v>26</v>
      </c>
      <c r="B93" s="195">
        <f>SUM(B89:B92)</f>
        <v>673885000</v>
      </c>
      <c r="C93" s="17"/>
      <c r="D93" s="17"/>
      <c r="E93" s="409"/>
      <c r="F93" s="17"/>
      <c r="G93" s="20"/>
      <c r="H93" s="20"/>
      <c r="I93" s="17"/>
      <c r="J93" s="123"/>
      <c r="K93" s="46"/>
    </row>
    <row r="94" spans="1:11" ht="15">
      <c r="A94" s="40"/>
      <c r="B94" s="123"/>
      <c r="C94" s="17"/>
      <c r="D94" s="17"/>
      <c r="E94" s="409"/>
      <c r="F94" s="17"/>
      <c r="G94" s="20"/>
      <c r="H94" s="20"/>
      <c r="I94" s="17"/>
      <c r="J94" s="123"/>
      <c r="K94" s="124"/>
    </row>
    <row r="95" spans="1:11" ht="15">
      <c r="A95" s="40"/>
      <c r="B95" s="53"/>
      <c r="C95" s="17"/>
      <c r="D95" s="17"/>
      <c r="E95" s="409"/>
      <c r="F95" s="17"/>
      <c r="G95" s="20"/>
      <c r="H95" s="20"/>
      <c r="I95" s="17"/>
      <c r="J95" s="123"/>
      <c r="K95" s="124"/>
    </row>
    <row r="96" spans="1:11" ht="15">
      <c r="A96" s="45"/>
      <c r="B96" s="25"/>
      <c r="C96" s="17"/>
      <c r="D96" s="17"/>
      <c r="E96" s="409"/>
      <c r="F96" s="17"/>
      <c r="G96" s="20"/>
      <c r="H96" s="20"/>
      <c r="I96" s="17"/>
      <c r="J96" s="123"/>
      <c r="K96" s="48"/>
    </row>
    <row r="97" spans="1:11" ht="15">
      <c r="A97" s="45"/>
      <c r="B97" s="26"/>
      <c r="C97" s="17"/>
      <c r="D97" s="17"/>
      <c r="E97" s="409"/>
      <c r="F97" s="17"/>
      <c r="G97" s="20"/>
      <c r="H97" s="20"/>
      <c r="I97" s="17"/>
      <c r="J97" s="123"/>
      <c r="K97" s="48"/>
    </row>
    <row r="98" spans="1:11" ht="15">
      <c r="A98" s="45"/>
      <c r="B98" s="26"/>
      <c r="C98" s="17"/>
      <c r="D98" s="17"/>
      <c r="E98" s="409"/>
      <c r="F98" s="17"/>
      <c r="G98" s="20"/>
      <c r="H98" s="20"/>
      <c r="I98" s="17"/>
      <c r="J98" s="123"/>
      <c r="K98" s="48"/>
    </row>
    <row r="99" spans="1:11" ht="15">
      <c r="A99" s="45"/>
      <c r="B99" s="26"/>
      <c r="C99" s="17"/>
      <c r="D99" s="17"/>
      <c r="E99" s="409"/>
      <c r="F99" s="17"/>
      <c r="G99" s="20"/>
      <c r="H99" s="20"/>
      <c r="I99" s="17"/>
      <c r="J99" s="123"/>
      <c r="K99" s="48"/>
    </row>
    <row r="100" spans="1:11" ht="15">
      <c r="A100" s="47"/>
      <c r="B100" s="35"/>
      <c r="C100" s="17"/>
      <c r="D100" s="17"/>
      <c r="E100" s="409"/>
      <c r="F100" s="17"/>
      <c r="G100" s="20"/>
      <c r="H100" s="20"/>
      <c r="I100" s="17"/>
      <c r="J100" s="123"/>
      <c r="K100" s="51"/>
    </row>
    <row r="101" spans="1:11" ht="15">
      <c r="A101" s="40"/>
      <c r="B101" s="123"/>
      <c r="C101" s="123"/>
      <c r="D101" s="123"/>
      <c r="E101" s="34"/>
      <c r="F101" s="123"/>
      <c r="G101" s="123"/>
      <c r="H101" s="123"/>
      <c r="I101" s="123"/>
      <c r="J101" s="123"/>
      <c r="K101" s="124"/>
    </row>
    <row r="102" spans="1:11" ht="15">
      <c r="A102" s="40"/>
      <c r="B102" s="123"/>
      <c r="C102" s="123"/>
      <c r="D102" s="123"/>
      <c r="E102" s="34"/>
      <c r="F102" s="123"/>
      <c r="G102" s="123"/>
      <c r="H102" s="123"/>
      <c r="I102" s="123"/>
      <c r="J102" s="123"/>
      <c r="K102" s="124"/>
    </row>
    <row r="103" spans="1:11" ht="15">
      <c r="A103" s="49"/>
      <c r="B103" s="90"/>
      <c r="C103" s="17"/>
      <c r="D103" s="17"/>
      <c r="E103" s="409"/>
      <c r="F103" s="17"/>
      <c r="G103" s="20"/>
      <c r="H103" s="20"/>
      <c r="I103" s="20"/>
      <c r="J103" s="123"/>
      <c r="K103" s="124"/>
    </row>
    <row r="104" spans="1:11" ht="15">
      <c r="A104" s="50"/>
      <c r="B104" s="28"/>
      <c r="C104" s="28"/>
      <c r="D104" s="28"/>
      <c r="E104" s="29"/>
      <c r="F104" s="28"/>
      <c r="G104" s="29"/>
      <c r="H104" s="28"/>
      <c r="I104" s="28"/>
      <c r="J104" s="123"/>
      <c r="K104" s="124"/>
    </row>
    <row r="105" spans="1:11" ht="15">
      <c r="A105" s="40"/>
      <c r="B105" s="123"/>
      <c r="C105" s="123"/>
      <c r="D105" s="123"/>
      <c r="E105" s="34"/>
      <c r="F105" s="123"/>
      <c r="G105" s="123"/>
      <c r="H105" s="123"/>
      <c r="I105" s="123"/>
      <c r="J105" s="123"/>
      <c r="K105" s="124"/>
    </row>
    <row r="106" spans="1:11" ht="15">
      <c r="A106" s="40"/>
      <c r="B106" s="123"/>
      <c r="C106" s="123"/>
      <c r="D106" s="123"/>
      <c r="E106" s="34"/>
      <c r="F106" s="123"/>
      <c r="G106" s="123"/>
      <c r="H106" s="123"/>
      <c r="I106" s="123"/>
      <c r="J106" s="123"/>
      <c r="K106" s="124"/>
    </row>
    <row r="107" spans="1:11" ht="15">
      <c r="A107" s="40"/>
      <c r="B107" s="123"/>
      <c r="C107" s="123"/>
      <c r="D107" s="123"/>
      <c r="E107" s="34"/>
      <c r="F107" s="123"/>
      <c r="G107" s="123"/>
      <c r="H107" s="123"/>
      <c r="I107" s="123"/>
      <c r="J107" s="123"/>
      <c r="K107" s="124"/>
    </row>
    <row r="108" spans="1:11" ht="15">
      <c r="A108" s="40"/>
      <c r="B108" s="123"/>
      <c r="C108" s="123"/>
      <c r="D108" s="123"/>
      <c r="E108" s="34"/>
      <c r="F108" s="123"/>
      <c r="G108" s="123"/>
      <c r="H108" s="123"/>
      <c r="I108" s="123"/>
      <c r="J108" s="123"/>
      <c r="K108" s="124"/>
    </row>
    <row r="109" spans="1:11" ht="15">
      <c r="A109" s="63" t="s">
        <v>62</v>
      </c>
      <c r="B109" s="78"/>
      <c r="C109" s="79"/>
      <c r="D109" s="79"/>
      <c r="E109" s="81"/>
      <c r="F109" s="80"/>
      <c r="G109" s="81"/>
      <c r="H109" s="81"/>
      <c r="I109" s="79"/>
      <c r="J109" s="201"/>
      <c r="K109" s="82" t="s">
        <v>62</v>
      </c>
    </row>
  </sheetData>
  <sheetProtection password="F66E" sheet="1"/>
  <mergeCells count="4">
    <mergeCell ref="A88:B88"/>
    <mergeCell ref="C2:K2"/>
    <mergeCell ref="C3:K3"/>
    <mergeCell ref="C1:K1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scale="84" r:id="rId2"/>
  <rowBreaks count="3" manualBreakCount="3">
    <brk id="32" max="10" man="1"/>
    <brk id="60" max="10" man="1"/>
    <brk id="82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91"/>
  <sheetViews>
    <sheetView showGridLines="0" zoomScale="90" zoomScaleNormal="90" workbookViewId="0" topLeftCell="A1">
      <selection activeCell="E24" sqref="E24"/>
    </sheetView>
  </sheetViews>
  <sheetFormatPr defaultColWidth="12.8515625" defaultRowHeight="15"/>
  <cols>
    <col min="1" max="1" width="17.7109375" style="0" customWidth="1"/>
    <col min="2" max="2" width="12.8515625" style="0" customWidth="1"/>
    <col min="3" max="3" width="10.57421875" style="58" customWidth="1"/>
    <col min="4" max="4" width="11.140625" style="58" customWidth="1"/>
    <col min="5" max="5" width="9.140625" style="58" customWidth="1"/>
    <col min="6" max="7" width="12.421875" style="0" customWidth="1"/>
    <col min="8" max="8" width="10.28125" style="0" customWidth="1"/>
    <col min="9" max="9" width="24.57421875" style="0" bestFit="1" customWidth="1"/>
    <col min="10" max="10" width="12.7109375" style="0" customWidth="1"/>
    <col min="11" max="11" width="17.7109375" style="0" customWidth="1"/>
    <col min="12" max="12" width="17.421875" style="58" bestFit="1" customWidth="1"/>
    <col min="13" max="13" width="12.8515625" style="0" customWidth="1"/>
  </cols>
  <sheetData>
    <row r="1" spans="1:24" ht="47.25">
      <c r="A1" s="135"/>
      <c r="B1" s="136"/>
      <c r="C1" s="457" t="str">
        <f>+BULK!C1</f>
        <v>Williams Brazil</v>
      </c>
      <c r="D1" s="457"/>
      <c r="E1" s="457"/>
      <c r="F1" s="457"/>
      <c r="G1" s="457"/>
      <c r="H1" s="457"/>
      <c r="I1" s="457"/>
      <c r="J1" s="457"/>
      <c r="K1" s="457"/>
      <c r="L1" s="458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4" ht="18">
      <c r="A2" s="137"/>
      <c r="B2" s="133"/>
      <c r="C2" s="459" t="s">
        <v>27</v>
      </c>
      <c r="D2" s="459"/>
      <c r="E2" s="459"/>
      <c r="F2" s="459"/>
      <c r="G2" s="459"/>
      <c r="H2" s="459"/>
      <c r="I2" s="459"/>
      <c r="J2" s="459"/>
      <c r="K2" s="459"/>
      <c r="L2" s="460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24" ht="18">
      <c r="A3" s="137"/>
      <c r="B3" s="133"/>
      <c r="C3" s="461" t="s">
        <v>118</v>
      </c>
      <c r="D3" s="461"/>
      <c r="E3" s="461"/>
      <c r="F3" s="461"/>
      <c r="G3" s="461"/>
      <c r="H3" s="461"/>
      <c r="I3" s="461"/>
      <c r="J3" s="461"/>
      <c r="K3" s="461"/>
      <c r="L3" s="462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</row>
    <row r="4" spans="1:24" ht="15">
      <c r="A4" s="138"/>
      <c r="B4" s="133"/>
      <c r="C4" s="463" t="s">
        <v>86</v>
      </c>
      <c r="D4" s="463"/>
      <c r="E4" s="463"/>
      <c r="F4" s="463"/>
      <c r="G4" s="463"/>
      <c r="H4" s="463"/>
      <c r="I4" s="463"/>
      <c r="J4" s="463"/>
      <c r="K4" s="463"/>
      <c r="L4" s="464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</row>
    <row r="5" spans="1:24" ht="15">
      <c r="A5" s="138"/>
      <c r="B5" s="133"/>
      <c r="C5" s="140"/>
      <c r="D5" s="411"/>
      <c r="E5" s="411"/>
      <c r="F5" s="126"/>
      <c r="G5" s="139"/>
      <c r="H5" s="140"/>
      <c r="I5" s="141"/>
      <c r="J5" s="129"/>
      <c r="K5" s="140"/>
      <c r="L5" s="131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</row>
    <row r="6" spans="1:24" ht="15">
      <c r="A6" s="138"/>
      <c r="B6" s="133"/>
      <c r="C6" s="140" t="s">
        <v>14</v>
      </c>
      <c r="D6" s="411"/>
      <c r="E6" s="411"/>
      <c r="F6" s="126"/>
      <c r="G6" s="139"/>
      <c r="H6" s="140"/>
      <c r="I6" s="141"/>
      <c r="J6" s="129"/>
      <c r="K6" s="140"/>
      <c r="L6" s="131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</row>
    <row r="7" spans="1:24" ht="15">
      <c r="A7" s="166" t="s">
        <v>28</v>
      </c>
      <c r="B7" s="167"/>
      <c r="C7" s="168" t="s">
        <v>29</v>
      </c>
      <c r="D7" s="168" t="s">
        <v>30</v>
      </c>
      <c r="E7" s="168" t="s">
        <v>31</v>
      </c>
      <c r="F7" s="168" t="s">
        <v>4</v>
      </c>
      <c r="G7" s="168" t="s">
        <v>5</v>
      </c>
      <c r="H7" s="168" t="s">
        <v>6</v>
      </c>
      <c r="I7" s="168" t="s">
        <v>7</v>
      </c>
      <c r="J7" s="168" t="s">
        <v>54</v>
      </c>
      <c r="K7" s="190" t="s">
        <v>32</v>
      </c>
      <c r="L7" s="191" t="s">
        <v>8</v>
      </c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</row>
    <row r="8" spans="1:24" ht="15" customHeight="1">
      <c r="A8" s="189"/>
      <c r="B8" s="126"/>
      <c r="C8" s="411"/>
      <c r="D8" s="411"/>
      <c r="E8" s="411"/>
      <c r="F8" s="126"/>
      <c r="G8" s="126"/>
      <c r="H8" s="126"/>
      <c r="I8" s="126"/>
      <c r="J8" s="126"/>
      <c r="K8" s="126"/>
      <c r="L8" s="132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5" customHeight="1">
      <c r="A9" s="89"/>
      <c r="B9" s="175" t="s">
        <v>45</v>
      </c>
      <c r="C9" s="257"/>
      <c r="D9" s="86"/>
      <c r="E9" s="86"/>
      <c r="F9" s="231"/>
      <c r="G9" s="231"/>
      <c r="H9" s="86"/>
      <c r="I9" s="86"/>
      <c r="J9" s="231"/>
      <c r="K9" s="164"/>
      <c r="L9" s="194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</row>
    <row r="10" spans="1:24" s="61" customFormat="1" ht="16.5" customHeight="1">
      <c r="A10" s="176"/>
      <c r="B10" s="170"/>
      <c r="C10" s="412" t="s">
        <v>60</v>
      </c>
      <c r="D10" s="402"/>
      <c r="E10" s="402"/>
      <c r="F10" s="265"/>
      <c r="G10" s="173"/>
      <c r="H10" s="174"/>
      <c r="I10" s="171"/>
      <c r="J10" s="265"/>
      <c r="K10" s="193"/>
      <c r="L10" s="226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</row>
    <row r="11" spans="1:24" s="16" customFormat="1" ht="15" customHeight="1">
      <c r="A11" s="134" t="s">
        <v>64</v>
      </c>
      <c r="B11" s="106"/>
      <c r="C11" s="145"/>
      <c r="D11" s="145"/>
      <c r="E11" s="145"/>
      <c r="F11" s="95"/>
      <c r="G11" s="125"/>
      <c r="H11" s="57"/>
      <c r="I11" s="57"/>
      <c r="K11" s="287"/>
      <c r="L11" s="198"/>
      <c r="M11" s="287"/>
      <c r="N11" s="287"/>
      <c r="O11" s="287"/>
      <c r="P11" s="287"/>
      <c r="Q11" s="287"/>
      <c r="R11" s="287"/>
      <c r="S11" s="287"/>
      <c r="T11" s="287"/>
      <c r="U11" s="287"/>
      <c r="V11" s="287"/>
      <c r="W11" s="287"/>
      <c r="X11" s="287"/>
    </row>
    <row r="12" spans="1:24" s="30" customFormat="1" ht="15" customHeight="1">
      <c r="A12" s="176"/>
      <c r="B12" s="177"/>
      <c r="C12" s="412" t="s">
        <v>33</v>
      </c>
      <c r="D12" s="402"/>
      <c r="E12" s="402"/>
      <c r="F12" s="265"/>
      <c r="G12" s="173"/>
      <c r="H12" s="174"/>
      <c r="I12" s="171"/>
      <c r="J12" s="265"/>
      <c r="K12" s="265"/>
      <c r="L12" s="26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</row>
    <row r="13" spans="1:24" s="16" customFormat="1" ht="15" customHeight="1">
      <c r="A13" s="89" t="s">
        <v>88</v>
      </c>
      <c r="B13" s="280"/>
      <c r="C13" s="403">
        <v>43489</v>
      </c>
      <c r="D13" s="403">
        <v>43489</v>
      </c>
      <c r="E13" s="403">
        <v>43505</v>
      </c>
      <c r="F13" s="271">
        <v>12038000</v>
      </c>
      <c r="G13" s="271"/>
      <c r="H13" s="57" t="s">
        <v>82</v>
      </c>
      <c r="I13" s="57" t="s">
        <v>55</v>
      </c>
      <c r="J13" s="33"/>
      <c r="K13" s="231"/>
      <c r="L13" s="108" t="s">
        <v>15</v>
      </c>
      <c r="M13" s="287"/>
      <c r="N13" s="287"/>
      <c r="O13" s="287"/>
      <c r="P13" s="287"/>
      <c r="Q13" s="287"/>
      <c r="R13" s="287"/>
      <c r="S13" s="287"/>
      <c r="T13" s="287"/>
      <c r="U13" s="287"/>
      <c r="V13" s="287"/>
      <c r="W13" s="287"/>
      <c r="X13" s="287"/>
    </row>
    <row r="14" spans="1:24" s="16" customFormat="1" ht="15" customHeight="1">
      <c r="A14" s="89" t="s">
        <v>89</v>
      </c>
      <c r="B14" s="280"/>
      <c r="C14" s="403">
        <v>43486</v>
      </c>
      <c r="D14" s="403">
        <v>43487</v>
      </c>
      <c r="E14" s="403">
        <v>43512</v>
      </c>
      <c r="F14" s="271">
        <v>18058000</v>
      </c>
      <c r="G14" s="271"/>
      <c r="H14" s="57" t="s">
        <v>82</v>
      </c>
      <c r="I14" s="57" t="s">
        <v>127</v>
      </c>
      <c r="J14" s="33"/>
      <c r="K14" s="231"/>
      <c r="L14" s="108" t="s">
        <v>15</v>
      </c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</row>
    <row r="15" spans="1:24" s="61" customFormat="1" ht="15" customHeight="1">
      <c r="A15" s="89"/>
      <c r="B15" s="231"/>
      <c r="C15" s="413"/>
      <c r="D15" s="403"/>
      <c r="E15" s="403"/>
      <c r="F15" s="271"/>
      <c r="G15" s="271"/>
      <c r="H15" s="57"/>
      <c r="I15" s="57"/>
      <c r="J15" s="57"/>
      <c r="K15" s="117"/>
      <c r="L15" s="118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</row>
    <row r="16" spans="1:24" s="61" customFormat="1" ht="15" customHeight="1">
      <c r="A16" s="89"/>
      <c r="B16" s="175" t="s">
        <v>55</v>
      </c>
      <c r="C16" s="257"/>
      <c r="D16" s="86"/>
      <c r="E16" s="86"/>
      <c r="F16" s="231"/>
      <c r="G16" s="231"/>
      <c r="H16" s="86"/>
      <c r="I16" s="86"/>
      <c r="J16" s="231"/>
      <c r="K16" s="164"/>
      <c r="L16" s="194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</row>
    <row r="17" spans="1:24" s="16" customFormat="1" ht="15" customHeight="1">
      <c r="A17" s="176"/>
      <c r="B17" s="170"/>
      <c r="C17" s="412" t="s">
        <v>50</v>
      </c>
      <c r="D17" s="402"/>
      <c r="E17" s="402"/>
      <c r="F17" s="265"/>
      <c r="G17" s="173"/>
      <c r="H17" s="174"/>
      <c r="I17" s="171"/>
      <c r="J17" s="265"/>
      <c r="K17" s="193"/>
      <c r="L17" s="192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s="16" customFormat="1" ht="15" customHeight="1">
      <c r="A18" s="89" t="s">
        <v>88</v>
      </c>
      <c r="B18" s="280"/>
      <c r="C18" s="403">
        <v>43506</v>
      </c>
      <c r="D18" s="403">
        <v>43506</v>
      </c>
      <c r="E18" s="403">
        <v>43516</v>
      </c>
      <c r="F18" s="271">
        <v>13000000</v>
      </c>
      <c r="G18" s="271"/>
      <c r="H18" s="57" t="s">
        <v>82</v>
      </c>
      <c r="I18" s="57" t="s">
        <v>108</v>
      </c>
      <c r="J18" s="33"/>
      <c r="K18" s="231"/>
      <c r="L18" s="108" t="s">
        <v>80</v>
      </c>
      <c r="M18" s="287"/>
      <c r="N18" s="287"/>
      <c r="O18" s="287"/>
      <c r="P18" s="287"/>
      <c r="Q18" s="287"/>
      <c r="R18" s="287"/>
      <c r="S18" s="287"/>
      <c r="T18" s="287"/>
      <c r="U18" s="287"/>
      <c r="V18" s="287"/>
      <c r="W18" s="287"/>
      <c r="X18" s="287"/>
    </row>
    <row r="19" spans="1:13" s="235" customFormat="1" ht="15.75" customHeight="1">
      <c r="A19" s="89"/>
      <c r="B19" s="280"/>
      <c r="C19" s="405"/>
      <c r="D19" s="405"/>
      <c r="E19" s="405"/>
      <c r="F19" s="271"/>
      <c r="G19" s="271"/>
      <c r="H19" s="57"/>
      <c r="I19" s="57"/>
      <c r="J19" s="234"/>
      <c r="K19" s="234"/>
      <c r="L19" s="108"/>
      <c r="M19" s="274"/>
    </row>
    <row r="20" spans="1:24" s="61" customFormat="1" ht="15" customHeight="1">
      <c r="A20" s="89"/>
      <c r="B20" s="175" t="s">
        <v>46</v>
      </c>
      <c r="C20" s="257"/>
      <c r="D20" s="86"/>
      <c r="E20" s="86"/>
      <c r="F20" s="231"/>
      <c r="G20" s="231"/>
      <c r="H20" s="86"/>
      <c r="I20" s="86"/>
      <c r="J20" s="231"/>
      <c r="K20" s="164"/>
      <c r="L20" s="194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</row>
    <row r="21" spans="1:24" s="61" customFormat="1" ht="15" customHeight="1">
      <c r="A21" s="176"/>
      <c r="B21" s="170"/>
      <c r="C21" s="412" t="s">
        <v>60</v>
      </c>
      <c r="D21" s="402"/>
      <c r="E21" s="402"/>
      <c r="F21" s="265"/>
      <c r="G21" s="173"/>
      <c r="H21" s="174"/>
      <c r="I21" s="171"/>
      <c r="J21" s="265"/>
      <c r="K21" s="193"/>
      <c r="L21" s="192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</row>
    <row r="22" spans="1:24" s="16" customFormat="1" ht="15" customHeight="1">
      <c r="A22" s="89" t="s">
        <v>97</v>
      </c>
      <c r="B22" s="280"/>
      <c r="C22" s="403">
        <v>43497</v>
      </c>
      <c r="D22" s="403">
        <v>43497</v>
      </c>
      <c r="E22" s="403">
        <v>43500</v>
      </c>
      <c r="F22" s="271"/>
      <c r="G22" s="271">
        <v>36000000</v>
      </c>
      <c r="H22" s="57" t="s">
        <v>9</v>
      </c>
      <c r="I22" s="57" t="s">
        <v>99</v>
      </c>
      <c r="J22" s="33"/>
      <c r="K22" s="231"/>
      <c r="L22" s="108" t="s">
        <v>15</v>
      </c>
      <c r="M22" s="287"/>
      <c r="N22" s="287"/>
      <c r="O22" s="287"/>
      <c r="P22" s="287"/>
      <c r="Q22" s="287"/>
      <c r="R22" s="287"/>
      <c r="S22" s="287"/>
      <c r="T22" s="287"/>
      <c r="U22" s="287"/>
      <c r="V22" s="287"/>
      <c r="W22" s="287"/>
      <c r="X22" s="287"/>
    </row>
    <row r="23" spans="1:24" s="16" customFormat="1" ht="15" customHeight="1">
      <c r="A23" s="89" t="s">
        <v>98</v>
      </c>
      <c r="B23" s="280"/>
      <c r="C23" s="403">
        <v>43504</v>
      </c>
      <c r="D23" s="403">
        <v>43504</v>
      </c>
      <c r="E23" s="403">
        <v>43507</v>
      </c>
      <c r="F23" s="271"/>
      <c r="G23" s="271">
        <v>38187160</v>
      </c>
      <c r="H23" s="57" t="s">
        <v>9</v>
      </c>
      <c r="I23" s="57" t="s">
        <v>100</v>
      </c>
      <c r="J23" s="33"/>
      <c r="K23" s="231"/>
      <c r="L23" s="108" t="s">
        <v>101</v>
      </c>
      <c r="M23" s="287"/>
      <c r="N23" s="287"/>
      <c r="O23" s="287"/>
      <c r="P23" s="287"/>
      <c r="Q23" s="287"/>
      <c r="R23" s="287"/>
      <c r="S23" s="287"/>
      <c r="T23" s="287"/>
      <c r="U23" s="287"/>
      <c r="V23" s="287"/>
      <c r="W23" s="287"/>
      <c r="X23" s="287"/>
    </row>
    <row r="24" spans="1:24" s="16" customFormat="1" ht="15" customHeight="1">
      <c r="A24" s="89" t="s">
        <v>109</v>
      </c>
      <c r="B24" s="280"/>
      <c r="C24" s="403">
        <v>43506</v>
      </c>
      <c r="D24" s="403">
        <v>43509</v>
      </c>
      <c r="E24" s="403">
        <v>43511</v>
      </c>
      <c r="F24" s="271"/>
      <c r="G24" s="271">
        <v>25000000</v>
      </c>
      <c r="H24" s="57" t="s">
        <v>9</v>
      </c>
      <c r="I24" s="57" t="s">
        <v>83</v>
      </c>
      <c r="J24" s="33"/>
      <c r="K24" s="231"/>
      <c r="L24" s="108" t="s">
        <v>15</v>
      </c>
      <c r="M24" s="287"/>
      <c r="N24" s="287"/>
      <c r="O24" s="287"/>
      <c r="P24" s="287"/>
      <c r="Q24" s="287"/>
      <c r="R24" s="287"/>
      <c r="S24" s="287"/>
      <c r="T24" s="287"/>
      <c r="U24" s="287"/>
      <c r="V24" s="287"/>
      <c r="W24" s="287"/>
      <c r="X24" s="287"/>
    </row>
    <row r="25" spans="1:24" s="16" customFormat="1" ht="15" customHeight="1">
      <c r="A25" s="89" t="s">
        <v>128</v>
      </c>
      <c r="B25" s="280"/>
      <c r="C25" s="403">
        <v>43518</v>
      </c>
      <c r="D25" s="403">
        <v>43518</v>
      </c>
      <c r="E25" s="403">
        <v>43523</v>
      </c>
      <c r="F25" s="271"/>
      <c r="G25" s="271">
        <v>26600000</v>
      </c>
      <c r="H25" s="57" t="s">
        <v>9</v>
      </c>
      <c r="I25" s="57" t="s">
        <v>129</v>
      </c>
      <c r="J25" s="33"/>
      <c r="K25" s="231"/>
      <c r="L25" s="108" t="s">
        <v>81</v>
      </c>
      <c r="M25" s="287"/>
      <c r="N25" s="287"/>
      <c r="O25" s="287"/>
      <c r="P25" s="287"/>
      <c r="Q25" s="287"/>
      <c r="R25" s="287"/>
      <c r="S25" s="287"/>
      <c r="T25" s="287"/>
      <c r="U25" s="287"/>
      <c r="V25" s="287"/>
      <c r="W25" s="287"/>
      <c r="X25" s="287"/>
    </row>
    <row r="26" spans="1:24" s="16" customFormat="1" ht="15.75" customHeight="1">
      <c r="A26" s="176"/>
      <c r="B26" s="177"/>
      <c r="C26" s="412" t="s">
        <v>33</v>
      </c>
      <c r="D26" s="402"/>
      <c r="E26" s="402"/>
      <c r="F26" s="265"/>
      <c r="G26" s="173"/>
      <c r="H26" s="174"/>
      <c r="I26" s="171"/>
      <c r="J26" s="265"/>
      <c r="K26" s="265"/>
      <c r="L26" s="268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s="16" customFormat="1" ht="15" customHeight="1">
      <c r="A27" s="134" t="s">
        <v>64</v>
      </c>
      <c r="B27" s="106"/>
      <c r="C27" s="145"/>
      <c r="D27" s="145"/>
      <c r="E27" s="145"/>
      <c r="F27" s="95"/>
      <c r="G27" s="125"/>
      <c r="H27" s="57"/>
      <c r="I27" s="57"/>
      <c r="K27" s="287"/>
      <c r="L27" s="198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s="16" customFormat="1" ht="15" customHeight="1">
      <c r="A28" s="89"/>
      <c r="B28" s="106"/>
      <c r="C28" s="145"/>
      <c r="D28" s="145"/>
      <c r="E28" s="145"/>
      <c r="F28" s="95"/>
      <c r="G28" s="125"/>
      <c r="H28" s="57"/>
      <c r="I28" s="57"/>
      <c r="K28" s="287"/>
      <c r="L28" s="108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ht="15" customHeight="1">
      <c r="A29" s="89"/>
      <c r="B29" s="287"/>
      <c r="C29" s="414"/>
      <c r="D29" s="292"/>
      <c r="E29" s="57"/>
      <c r="F29" s="287"/>
      <c r="G29" s="302"/>
      <c r="H29" s="93"/>
      <c r="I29" s="93"/>
      <c r="J29" s="287"/>
      <c r="K29" s="287"/>
      <c r="L29" s="10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</row>
    <row r="30" spans="1:24" s="61" customFormat="1" ht="15" customHeight="1">
      <c r="A30" s="89"/>
      <c r="B30" s="175" t="s">
        <v>48</v>
      </c>
      <c r="C30" s="257"/>
      <c r="D30" s="86"/>
      <c r="E30" s="86"/>
      <c r="F30" s="231"/>
      <c r="G30" s="231"/>
      <c r="H30" s="86"/>
      <c r="I30" s="86"/>
      <c r="J30" s="231"/>
      <c r="K30" s="164"/>
      <c r="L30" s="194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</row>
    <row r="31" spans="1:24" s="61" customFormat="1" ht="15" customHeight="1">
      <c r="A31" s="176"/>
      <c r="B31" s="170"/>
      <c r="C31" s="412" t="s">
        <v>50</v>
      </c>
      <c r="D31" s="402"/>
      <c r="E31" s="402"/>
      <c r="F31" s="265"/>
      <c r="G31" s="173"/>
      <c r="H31" s="174"/>
      <c r="I31" s="171"/>
      <c r="J31" s="265"/>
      <c r="K31" s="193"/>
      <c r="L31" s="192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</row>
    <row r="32" spans="1:12" s="33" customFormat="1" ht="15" customHeight="1">
      <c r="A32" s="134" t="s">
        <v>64</v>
      </c>
      <c r="B32" s="123"/>
      <c r="C32" s="34"/>
      <c r="D32" s="34"/>
      <c r="E32" s="415"/>
      <c r="F32" s="123"/>
      <c r="G32" s="123"/>
      <c r="H32" s="123"/>
      <c r="I32" s="123"/>
      <c r="J32" s="123"/>
      <c r="K32" s="123"/>
      <c r="L32" s="131"/>
    </row>
    <row r="33" spans="1:24" ht="15" customHeight="1">
      <c r="A33" s="89"/>
      <c r="B33" s="231"/>
      <c r="C33" s="86"/>
      <c r="D33" s="86"/>
      <c r="E33" s="416"/>
      <c r="F33" s="231"/>
      <c r="G33" s="231"/>
      <c r="H33" s="231"/>
      <c r="I33" s="231"/>
      <c r="J33" s="231"/>
      <c r="K33" s="231"/>
      <c r="L33" s="122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</row>
    <row r="34" spans="1:24" s="31" customFormat="1" ht="15" customHeight="1">
      <c r="A34" s="89"/>
      <c r="B34" s="175" t="s">
        <v>12</v>
      </c>
      <c r="C34" s="257"/>
      <c r="D34" s="86"/>
      <c r="E34" s="86"/>
      <c r="F34" s="231"/>
      <c r="G34" s="231"/>
      <c r="H34" s="86"/>
      <c r="I34" s="86"/>
      <c r="J34" s="231"/>
      <c r="K34" s="164"/>
      <c r="L34" s="194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</row>
    <row r="35" spans="1:24" s="31" customFormat="1" ht="15" customHeight="1">
      <c r="A35" s="176"/>
      <c r="B35" s="170"/>
      <c r="C35" s="412" t="s">
        <v>34</v>
      </c>
      <c r="D35" s="402"/>
      <c r="E35" s="402"/>
      <c r="F35" s="265"/>
      <c r="G35" s="173"/>
      <c r="H35" s="174"/>
      <c r="I35" s="171"/>
      <c r="J35" s="265"/>
      <c r="K35" s="193"/>
      <c r="L35" s="192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</row>
    <row r="36" spans="1:13" s="33" customFormat="1" ht="15.75" customHeight="1">
      <c r="A36" s="89" t="s">
        <v>95</v>
      </c>
      <c r="B36" s="280"/>
      <c r="C36" s="405">
        <v>43486</v>
      </c>
      <c r="D36" s="405">
        <v>43496</v>
      </c>
      <c r="E36" s="405">
        <v>43497</v>
      </c>
      <c r="F36" s="271"/>
      <c r="G36" s="271">
        <v>18100000</v>
      </c>
      <c r="H36" s="57" t="s">
        <v>9</v>
      </c>
      <c r="I36" s="57" t="s">
        <v>96</v>
      </c>
      <c r="K36" s="231"/>
      <c r="L36" s="108" t="s">
        <v>66</v>
      </c>
      <c r="M36" s="327"/>
    </row>
    <row r="37" spans="1:13" s="33" customFormat="1" ht="15.75" customHeight="1">
      <c r="A37" s="89" t="s">
        <v>102</v>
      </c>
      <c r="B37" s="280"/>
      <c r="C37" s="405">
        <v>43491</v>
      </c>
      <c r="D37" s="405">
        <v>43497</v>
      </c>
      <c r="E37" s="405">
        <v>43498</v>
      </c>
      <c r="F37" s="271"/>
      <c r="G37" s="271">
        <v>23500000</v>
      </c>
      <c r="H37" s="57" t="s">
        <v>9</v>
      </c>
      <c r="I37" s="57" t="s">
        <v>84</v>
      </c>
      <c r="K37" s="231"/>
      <c r="L37" s="108" t="s">
        <v>66</v>
      </c>
      <c r="M37" s="327"/>
    </row>
    <row r="38" spans="1:13" s="33" customFormat="1" ht="15.75" customHeight="1">
      <c r="A38" s="89" t="s">
        <v>103</v>
      </c>
      <c r="B38" s="280"/>
      <c r="C38" s="405">
        <v>43497</v>
      </c>
      <c r="D38" s="405">
        <v>43503</v>
      </c>
      <c r="E38" s="405">
        <v>43504</v>
      </c>
      <c r="F38" s="271"/>
      <c r="G38" s="271">
        <v>44909000</v>
      </c>
      <c r="H38" s="57" t="s">
        <v>9</v>
      </c>
      <c r="I38" s="57" t="s">
        <v>110</v>
      </c>
      <c r="K38" s="231"/>
      <c r="L38" s="108" t="s">
        <v>66</v>
      </c>
      <c r="M38" s="327"/>
    </row>
    <row r="39" spans="1:13" s="33" customFormat="1" ht="15.75" customHeight="1">
      <c r="A39" s="89" t="s">
        <v>104</v>
      </c>
      <c r="B39" s="280"/>
      <c r="C39" s="405">
        <v>43504</v>
      </c>
      <c r="D39" s="405">
        <v>43504</v>
      </c>
      <c r="E39" s="405">
        <v>43507</v>
      </c>
      <c r="F39" s="271"/>
      <c r="G39" s="271">
        <v>46600000</v>
      </c>
      <c r="H39" s="57" t="s">
        <v>9</v>
      </c>
      <c r="I39" s="57" t="s">
        <v>11</v>
      </c>
      <c r="K39" s="231"/>
      <c r="L39" s="108" t="s">
        <v>74</v>
      </c>
      <c r="M39" s="327"/>
    </row>
    <row r="40" spans="1:13" s="33" customFormat="1" ht="15.75" customHeight="1">
      <c r="A40" s="89" t="s">
        <v>119</v>
      </c>
      <c r="B40" s="280"/>
      <c r="C40" s="405">
        <v>43506</v>
      </c>
      <c r="D40" s="405">
        <v>43513</v>
      </c>
      <c r="E40" s="405">
        <v>43515</v>
      </c>
      <c r="F40" s="271"/>
      <c r="G40" s="271">
        <v>29000000</v>
      </c>
      <c r="H40" s="57" t="s">
        <v>9</v>
      </c>
      <c r="I40" s="57" t="s">
        <v>120</v>
      </c>
      <c r="K40" s="231"/>
      <c r="L40" s="108" t="s">
        <v>91</v>
      </c>
      <c r="M40" s="327"/>
    </row>
    <row r="41" spans="1:13" s="33" customFormat="1" ht="15.75" customHeight="1">
      <c r="A41" s="89" t="s">
        <v>105</v>
      </c>
      <c r="B41" s="280"/>
      <c r="C41" s="405">
        <v>43499</v>
      </c>
      <c r="D41" s="405">
        <v>43515</v>
      </c>
      <c r="E41" s="405">
        <v>43517</v>
      </c>
      <c r="F41" s="271"/>
      <c r="G41" s="271">
        <v>40000000</v>
      </c>
      <c r="H41" s="57" t="s">
        <v>9</v>
      </c>
      <c r="I41" s="57" t="s">
        <v>111</v>
      </c>
      <c r="K41" s="231"/>
      <c r="L41" s="108" t="s">
        <v>85</v>
      </c>
      <c r="M41" s="327"/>
    </row>
    <row r="42" spans="1:13" s="33" customFormat="1" ht="15.75" customHeight="1">
      <c r="A42" s="89" t="s">
        <v>130</v>
      </c>
      <c r="B42" s="280"/>
      <c r="C42" s="405">
        <v>43517</v>
      </c>
      <c r="D42" s="405">
        <v>43518</v>
      </c>
      <c r="E42" s="405">
        <v>43519</v>
      </c>
      <c r="F42" s="271"/>
      <c r="G42" s="271">
        <v>25973000</v>
      </c>
      <c r="H42" s="57" t="s">
        <v>9</v>
      </c>
      <c r="I42" s="57" t="s">
        <v>131</v>
      </c>
      <c r="K42" s="231"/>
      <c r="L42" s="108" t="s">
        <v>66</v>
      </c>
      <c r="M42" s="327"/>
    </row>
    <row r="43" spans="1:13" s="33" customFormat="1" ht="15.75" customHeight="1">
      <c r="A43" s="89" t="s">
        <v>150</v>
      </c>
      <c r="B43" s="280"/>
      <c r="C43" s="405">
        <v>43531</v>
      </c>
      <c r="D43" s="405">
        <v>43532</v>
      </c>
      <c r="E43" s="405">
        <v>43534</v>
      </c>
      <c r="F43" s="271"/>
      <c r="G43" s="271">
        <v>37600000</v>
      </c>
      <c r="H43" s="57" t="s">
        <v>9</v>
      </c>
      <c r="I43" s="57" t="s">
        <v>137</v>
      </c>
      <c r="K43" s="231"/>
      <c r="L43" s="108" t="s">
        <v>151</v>
      </c>
      <c r="M43" s="327"/>
    </row>
    <row r="44" spans="1:24" s="60" customFormat="1" ht="12.75" customHeight="1">
      <c r="A44" s="176"/>
      <c r="B44" s="177"/>
      <c r="C44" s="412" t="s">
        <v>43</v>
      </c>
      <c r="D44" s="402"/>
      <c r="E44" s="402"/>
      <c r="F44" s="265"/>
      <c r="G44" s="173"/>
      <c r="H44" s="174"/>
      <c r="I44" s="171"/>
      <c r="J44" s="265"/>
      <c r="K44" s="265"/>
      <c r="L44" s="268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</row>
    <row r="45" spans="1:13" s="33" customFormat="1" ht="15.75" customHeight="1">
      <c r="A45" s="89" t="s">
        <v>87</v>
      </c>
      <c r="B45" s="280"/>
      <c r="C45" s="405">
        <v>43484</v>
      </c>
      <c r="D45" s="405">
        <v>43494</v>
      </c>
      <c r="E45" s="405">
        <v>43497</v>
      </c>
      <c r="F45" s="271"/>
      <c r="G45" s="271">
        <v>44900000</v>
      </c>
      <c r="H45" s="57" t="s">
        <v>9</v>
      </c>
      <c r="I45" s="57" t="s">
        <v>111</v>
      </c>
      <c r="K45" s="231"/>
      <c r="L45" s="108" t="s">
        <v>15</v>
      </c>
      <c r="M45" s="327"/>
    </row>
    <row r="46" spans="1:13" s="33" customFormat="1" ht="15.75" customHeight="1">
      <c r="A46" s="89" t="s">
        <v>106</v>
      </c>
      <c r="B46" s="280"/>
      <c r="C46" s="405">
        <v>43493</v>
      </c>
      <c r="D46" s="405">
        <v>43497</v>
      </c>
      <c r="E46" s="405">
        <v>43500</v>
      </c>
      <c r="F46" s="271"/>
      <c r="G46" s="271">
        <v>50000000</v>
      </c>
      <c r="H46" s="57" t="s">
        <v>9</v>
      </c>
      <c r="I46" s="57" t="s">
        <v>11</v>
      </c>
      <c r="K46" s="231"/>
      <c r="L46" s="108" t="s">
        <v>92</v>
      </c>
      <c r="M46" s="327"/>
    </row>
    <row r="47" spans="1:13" s="33" customFormat="1" ht="15.75" customHeight="1">
      <c r="A47" s="89" t="s">
        <v>126</v>
      </c>
      <c r="B47" s="280"/>
      <c r="C47" s="405">
        <v>43500</v>
      </c>
      <c r="D47" s="405">
        <v>43500</v>
      </c>
      <c r="E47" s="405">
        <v>43504</v>
      </c>
      <c r="F47" s="271"/>
      <c r="G47" s="271">
        <v>61000000</v>
      </c>
      <c r="H47" s="57" t="s">
        <v>9</v>
      </c>
      <c r="I47" s="57" t="s">
        <v>84</v>
      </c>
      <c r="K47" s="231"/>
      <c r="L47" s="108" t="s">
        <v>15</v>
      </c>
      <c r="M47" s="327"/>
    </row>
    <row r="48" spans="1:13" s="33" customFormat="1" ht="15.75" customHeight="1">
      <c r="A48" s="89" t="s">
        <v>112</v>
      </c>
      <c r="B48" s="280"/>
      <c r="C48" s="405">
        <v>43502</v>
      </c>
      <c r="D48" s="405">
        <v>43504</v>
      </c>
      <c r="E48" s="405">
        <v>43506</v>
      </c>
      <c r="F48" s="271"/>
      <c r="G48" s="271">
        <v>60000000</v>
      </c>
      <c r="H48" s="57" t="s">
        <v>9</v>
      </c>
      <c r="I48" s="57" t="s">
        <v>114</v>
      </c>
      <c r="K48" s="231"/>
      <c r="L48" s="108" t="s">
        <v>115</v>
      </c>
      <c r="M48" s="327"/>
    </row>
    <row r="49" spans="1:13" s="33" customFormat="1" ht="15.75" customHeight="1">
      <c r="A49" s="89" t="s">
        <v>107</v>
      </c>
      <c r="B49" s="280"/>
      <c r="C49" s="405">
        <v>43497</v>
      </c>
      <c r="D49" s="405">
        <v>43507</v>
      </c>
      <c r="E49" s="405">
        <v>43508</v>
      </c>
      <c r="F49" s="271"/>
      <c r="G49" s="271">
        <v>33500000</v>
      </c>
      <c r="H49" s="57" t="s">
        <v>9</v>
      </c>
      <c r="I49" s="57" t="s">
        <v>11</v>
      </c>
      <c r="K49" s="231"/>
      <c r="L49" s="108" t="s">
        <v>67</v>
      </c>
      <c r="M49" s="327"/>
    </row>
    <row r="50" spans="1:13" s="33" customFormat="1" ht="15.75" customHeight="1">
      <c r="A50" s="89" t="s">
        <v>113</v>
      </c>
      <c r="B50" s="280"/>
      <c r="C50" s="405">
        <v>43503</v>
      </c>
      <c r="D50" s="405">
        <v>43508</v>
      </c>
      <c r="E50" s="405">
        <v>43511</v>
      </c>
      <c r="F50" s="271"/>
      <c r="G50" s="271">
        <v>27000000</v>
      </c>
      <c r="H50" s="57" t="s">
        <v>9</v>
      </c>
      <c r="I50" s="57" t="s">
        <v>90</v>
      </c>
      <c r="K50" s="231"/>
      <c r="L50" s="108" t="s">
        <v>116</v>
      </c>
      <c r="M50" s="327"/>
    </row>
    <row r="51" spans="1:13" s="33" customFormat="1" ht="15.75" customHeight="1">
      <c r="A51" s="89" t="s">
        <v>121</v>
      </c>
      <c r="B51" s="280"/>
      <c r="C51" s="405">
        <v>43512</v>
      </c>
      <c r="D51" s="405">
        <v>43512</v>
      </c>
      <c r="E51" s="405">
        <v>43514</v>
      </c>
      <c r="F51" s="271"/>
      <c r="G51" s="271">
        <v>45100000</v>
      </c>
      <c r="H51" s="57" t="s">
        <v>9</v>
      </c>
      <c r="I51" s="57" t="s">
        <v>11</v>
      </c>
      <c r="K51" s="231"/>
      <c r="L51" s="108" t="s">
        <v>74</v>
      </c>
      <c r="M51" s="327"/>
    </row>
    <row r="52" spans="1:13" s="33" customFormat="1" ht="15.75" customHeight="1">
      <c r="A52" s="89" t="s">
        <v>123</v>
      </c>
      <c r="B52" s="280"/>
      <c r="C52" s="405">
        <v>43514</v>
      </c>
      <c r="D52" s="405">
        <v>43516</v>
      </c>
      <c r="E52" s="405">
        <v>43518</v>
      </c>
      <c r="F52" s="271"/>
      <c r="G52" s="271">
        <v>32000000</v>
      </c>
      <c r="H52" s="57" t="s">
        <v>9</v>
      </c>
      <c r="I52" s="57" t="s">
        <v>139</v>
      </c>
      <c r="K52" s="231"/>
      <c r="L52" s="108" t="s">
        <v>15</v>
      </c>
      <c r="M52" s="327"/>
    </row>
    <row r="53" spans="1:13" s="33" customFormat="1" ht="15.75" customHeight="1">
      <c r="A53" s="89" t="s">
        <v>132</v>
      </c>
      <c r="B53" s="280"/>
      <c r="C53" s="405">
        <v>43514</v>
      </c>
      <c r="D53" s="405">
        <v>43518</v>
      </c>
      <c r="E53" s="405">
        <v>43519</v>
      </c>
      <c r="F53" s="271"/>
      <c r="G53" s="271">
        <v>33000000</v>
      </c>
      <c r="H53" s="57" t="s">
        <v>9</v>
      </c>
      <c r="I53" s="57" t="s">
        <v>137</v>
      </c>
      <c r="K53" s="231"/>
      <c r="L53" s="108" t="s">
        <v>15</v>
      </c>
      <c r="M53" s="327"/>
    </row>
    <row r="54" spans="1:13" s="33" customFormat="1" ht="15.75" customHeight="1">
      <c r="A54" s="89" t="s">
        <v>122</v>
      </c>
      <c r="B54" s="280"/>
      <c r="C54" s="405">
        <v>43517</v>
      </c>
      <c r="D54" s="405">
        <v>43520</v>
      </c>
      <c r="E54" s="405">
        <v>43522</v>
      </c>
      <c r="F54" s="271"/>
      <c r="G54" s="271">
        <v>46700000</v>
      </c>
      <c r="H54" s="57" t="s">
        <v>9</v>
      </c>
      <c r="I54" s="57" t="s">
        <v>11</v>
      </c>
      <c r="K54" s="231"/>
      <c r="L54" s="108" t="s">
        <v>74</v>
      </c>
      <c r="M54" s="327"/>
    </row>
    <row r="55" spans="1:13" s="33" customFormat="1" ht="15.75" customHeight="1">
      <c r="A55" s="89" t="s">
        <v>133</v>
      </c>
      <c r="B55" s="280"/>
      <c r="C55" s="405">
        <v>43516</v>
      </c>
      <c r="D55" s="405">
        <v>43522</v>
      </c>
      <c r="E55" s="405">
        <v>43524</v>
      </c>
      <c r="F55" s="271"/>
      <c r="G55" s="271">
        <v>31500000</v>
      </c>
      <c r="H55" s="57" t="s">
        <v>9</v>
      </c>
      <c r="I55" s="57" t="s">
        <v>11</v>
      </c>
      <c r="K55" s="231"/>
      <c r="L55" s="108" t="s">
        <v>125</v>
      </c>
      <c r="M55" s="327"/>
    </row>
    <row r="56" spans="1:13" s="33" customFormat="1" ht="15.75" customHeight="1">
      <c r="A56" s="89" t="s">
        <v>130</v>
      </c>
      <c r="B56" s="280"/>
      <c r="C56" s="405">
        <v>43517</v>
      </c>
      <c r="D56" s="405">
        <v>43523</v>
      </c>
      <c r="E56" s="405">
        <v>43526</v>
      </c>
      <c r="F56" s="271"/>
      <c r="G56" s="271">
        <v>20000000</v>
      </c>
      <c r="H56" s="57" t="s">
        <v>9</v>
      </c>
      <c r="I56" s="57" t="s">
        <v>131</v>
      </c>
      <c r="K56" s="231"/>
      <c r="L56" s="108" t="s">
        <v>66</v>
      </c>
      <c r="M56" s="327"/>
    </row>
    <row r="57" spans="1:13" s="33" customFormat="1" ht="15.75" customHeight="1">
      <c r="A57" s="89" t="s">
        <v>134</v>
      </c>
      <c r="B57" s="280"/>
      <c r="C57" s="405">
        <v>43519</v>
      </c>
      <c r="D57" s="405">
        <v>43524</v>
      </c>
      <c r="E57" s="405">
        <v>43527</v>
      </c>
      <c r="F57" s="271"/>
      <c r="G57" s="271">
        <v>46900000</v>
      </c>
      <c r="H57" s="57" t="s">
        <v>9</v>
      </c>
      <c r="I57" s="57" t="s">
        <v>137</v>
      </c>
      <c r="K57" s="231"/>
      <c r="L57" s="108" t="s">
        <v>15</v>
      </c>
      <c r="M57" s="327"/>
    </row>
    <row r="58" spans="1:13" s="33" customFormat="1" ht="15.75" customHeight="1">
      <c r="A58" s="89" t="s">
        <v>135</v>
      </c>
      <c r="B58" s="280"/>
      <c r="C58" s="405">
        <v>43520</v>
      </c>
      <c r="D58" s="405">
        <v>43527</v>
      </c>
      <c r="E58" s="405">
        <v>43529</v>
      </c>
      <c r="F58" s="271"/>
      <c r="G58" s="271">
        <v>51600000</v>
      </c>
      <c r="H58" s="57" t="s">
        <v>9</v>
      </c>
      <c r="I58" s="57" t="s">
        <v>11</v>
      </c>
      <c r="K58" s="231"/>
      <c r="L58" s="108" t="s">
        <v>92</v>
      </c>
      <c r="M58" s="327"/>
    </row>
    <row r="59" spans="1:13" s="33" customFormat="1" ht="15.75" customHeight="1">
      <c r="A59" s="89" t="s">
        <v>136</v>
      </c>
      <c r="B59" s="280"/>
      <c r="C59" s="405">
        <v>43523</v>
      </c>
      <c r="D59" s="405">
        <v>43529</v>
      </c>
      <c r="E59" s="405">
        <v>43532</v>
      </c>
      <c r="F59" s="271"/>
      <c r="G59" s="271">
        <v>66000000</v>
      </c>
      <c r="H59" s="57" t="s">
        <v>9</v>
      </c>
      <c r="I59" s="57" t="s">
        <v>158</v>
      </c>
      <c r="K59" s="231"/>
      <c r="L59" s="108" t="s">
        <v>116</v>
      </c>
      <c r="M59" s="327"/>
    </row>
    <row r="60" spans="1:13" s="33" customFormat="1" ht="15.75" customHeight="1">
      <c r="A60" s="89" t="s">
        <v>140</v>
      </c>
      <c r="B60" s="280"/>
      <c r="C60" s="405">
        <v>43524</v>
      </c>
      <c r="D60" s="405">
        <v>43533</v>
      </c>
      <c r="E60" s="405">
        <v>43536</v>
      </c>
      <c r="F60" s="271"/>
      <c r="G60" s="271">
        <v>54600000</v>
      </c>
      <c r="H60" s="57" t="s">
        <v>9</v>
      </c>
      <c r="I60" s="57" t="s">
        <v>84</v>
      </c>
      <c r="K60" s="231"/>
      <c r="L60" s="108" t="s">
        <v>116</v>
      </c>
      <c r="M60" s="327"/>
    </row>
    <row r="61" spans="1:24" s="60" customFormat="1" ht="12.75" customHeight="1">
      <c r="A61" s="176"/>
      <c r="B61" s="177"/>
      <c r="C61" s="412" t="s">
        <v>39</v>
      </c>
      <c r="D61" s="402"/>
      <c r="E61" s="402"/>
      <c r="F61" s="265"/>
      <c r="G61" s="173"/>
      <c r="H61" s="174"/>
      <c r="I61" s="171"/>
      <c r="J61" s="265"/>
      <c r="K61" s="265"/>
      <c r="L61" s="268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</row>
    <row r="62" spans="1:24" s="60" customFormat="1" ht="12.75" customHeight="1">
      <c r="A62" s="204" t="s">
        <v>64</v>
      </c>
      <c r="B62" s="130"/>
      <c r="C62" s="121"/>
      <c r="D62" s="121"/>
      <c r="E62" s="417"/>
      <c r="F62" s="130"/>
      <c r="G62" s="129"/>
      <c r="H62" s="121"/>
      <c r="I62" s="121"/>
      <c r="J62" s="231"/>
      <c r="K62" s="130"/>
      <c r="L62" s="227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</row>
    <row r="63" spans="1:24" s="61" customFormat="1" ht="15" customHeight="1">
      <c r="A63" s="176"/>
      <c r="B63" s="177"/>
      <c r="C63" s="412" t="s">
        <v>65</v>
      </c>
      <c r="D63" s="402"/>
      <c r="E63" s="402"/>
      <c r="F63" s="265"/>
      <c r="G63" s="173"/>
      <c r="H63" s="174"/>
      <c r="I63" s="171"/>
      <c r="J63" s="265"/>
      <c r="K63" s="265"/>
      <c r="L63" s="268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</row>
    <row r="64" spans="1:24" s="60" customFormat="1" ht="12.75" customHeight="1">
      <c r="A64" s="204" t="s">
        <v>64</v>
      </c>
      <c r="B64" s="130"/>
      <c r="C64" s="121"/>
      <c r="D64" s="121"/>
      <c r="E64" s="417"/>
      <c r="F64" s="130"/>
      <c r="G64" s="129"/>
      <c r="H64" s="121"/>
      <c r="I64" s="121"/>
      <c r="J64" s="231"/>
      <c r="K64" s="130"/>
      <c r="L64" s="227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</row>
    <row r="65" spans="1:24" s="61" customFormat="1" ht="14.25" customHeight="1">
      <c r="A65" s="176"/>
      <c r="B65" s="177"/>
      <c r="C65" s="412" t="s">
        <v>17</v>
      </c>
      <c r="D65" s="402"/>
      <c r="E65" s="402"/>
      <c r="F65" s="265"/>
      <c r="G65" s="173"/>
      <c r="H65" s="174"/>
      <c r="I65" s="171"/>
      <c r="J65" s="265"/>
      <c r="K65" s="265"/>
      <c r="L65" s="268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</row>
    <row r="66" spans="1:24" s="61" customFormat="1" ht="15" customHeight="1">
      <c r="A66" s="204" t="s">
        <v>64</v>
      </c>
      <c r="B66" s="130"/>
      <c r="C66" s="121"/>
      <c r="D66" s="121"/>
      <c r="E66" s="417"/>
      <c r="F66" s="130"/>
      <c r="G66" s="129"/>
      <c r="H66" s="121"/>
      <c r="I66" s="121"/>
      <c r="J66" s="231"/>
      <c r="K66" s="130"/>
      <c r="L66" s="227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</row>
    <row r="67" spans="1:24" s="61" customFormat="1" ht="15" customHeight="1">
      <c r="A67" s="176"/>
      <c r="B67" s="177"/>
      <c r="C67" s="412" t="s">
        <v>72</v>
      </c>
      <c r="D67" s="402"/>
      <c r="E67" s="402"/>
      <c r="F67" s="265"/>
      <c r="G67" s="173"/>
      <c r="H67" s="174"/>
      <c r="I67" s="171"/>
      <c r="J67" s="265"/>
      <c r="K67" s="265"/>
      <c r="L67" s="268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</row>
    <row r="68" spans="1:13" s="33" customFormat="1" ht="15.75" customHeight="1">
      <c r="A68" s="89" t="s">
        <v>95</v>
      </c>
      <c r="B68" s="280"/>
      <c r="C68" s="405">
        <v>43486</v>
      </c>
      <c r="D68" s="405">
        <v>43489</v>
      </c>
      <c r="E68" s="405">
        <v>43491</v>
      </c>
      <c r="F68" s="271"/>
      <c r="G68" s="271">
        <v>30000000</v>
      </c>
      <c r="H68" s="57" t="s">
        <v>9</v>
      </c>
      <c r="I68" s="57" t="s">
        <v>96</v>
      </c>
      <c r="K68" s="231"/>
      <c r="L68" s="108" t="s">
        <v>66</v>
      </c>
      <c r="M68" s="327"/>
    </row>
    <row r="69" spans="1:13" s="33" customFormat="1" ht="15.75" customHeight="1">
      <c r="A69" s="89" t="s">
        <v>102</v>
      </c>
      <c r="B69" s="280"/>
      <c r="C69" s="405">
        <v>43491</v>
      </c>
      <c r="D69" s="405">
        <v>43494</v>
      </c>
      <c r="E69" s="405">
        <v>43496</v>
      </c>
      <c r="F69" s="271"/>
      <c r="G69" s="271">
        <v>30000000</v>
      </c>
      <c r="H69" s="57" t="s">
        <v>9</v>
      </c>
      <c r="I69" s="57" t="s">
        <v>84</v>
      </c>
      <c r="K69" s="231"/>
      <c r="L69" s="108" t="s">
        <v>66</v>
      </c>
      <c r="M69" s="327"/>
    </row>
    <row r="70" spans="1:13" s="33" customFormat="1" ht="15.75" customHeight="1">
      <c r="A70" s="89" t="s">
        <v>107</v>
      </c>
      <c r="B70" s="280"/>
      <c r="C70" s="405">
        <v>43497</v>
      </c>
      <c r="D70" s="405">
        <v>43502</v>
      </c>
      <c r="E70" s="405">
        <v>43505</v>
      </c>
      <c r="F70" s="271"/>
      <c r="G70" s="271">
        <v>27000000</v>
      </c>
      <c r="H70" s="57" t="s">
        <v>9</v>
      </c>
      <c r="I70" s="57" t="s">
        <v>11</v>
      </c>
      <c r="K70" s="231"/>
      <c r="L70" s="108" t="s">
        <v>67</v>
      </c>
      <c r="M70" s="327"/>
    </row>
    <row r="71" spans="1:13" s="33" customFormat="1" ht="15.75" customHeight="1">
      <c r="A71" s="89" t="s">
        <v>124</v>
      </c>
      <c r="B71" s="280"/>
      <c r="C71" s="405">
        <v>43505</v>
      </c>
      <c r="D71" s="405">
        <v>43506</v>
      </c>
      <c r="E71" s="405">
        <v>43511</v>
      </c>
      <c r="F71" s="271"/>
      <c r="G71" s="271">
        <v>40310000</v>
      </c>
      <c r="H71" s="57" t="s">
        <v>9</v>
      </c>
      <c r="I71" s="57" t="s">
        <v>11</v>
      </c>
      <c r="K71" s="231"/>
      <c r="L71" s="108" t="s">
        <v>125</v>
      </c>
      <c r="M71" s="327"/>
    </row>
    <row r="72" spans="1:13" s="33" customFormat="1" ht="15.75" customHeight="1">
      <c r="A72" s="89" t="s">
        <v>97</v>
      </c>
      <c r="B72" s="280"/>
      <c r="C72" s="405">
        <v>43505</v>
      </c>
      <c r="D72" s="405">
        <v>43512</v>
      </c>
      <c r="E72" s="405">
        <v>43514</v>
      </c>
      <c r="F72" s="271"/>
      <c r="G72" s="271">
        <v>21000000</v>
      </c>
      <c r="H72" s="57" t="s">
        <v>9</v>
      </c>
      <c r="I72" s="57" t="s">
        <v>84</v>
      </c>
      <c r="K72" s="231"/>
      <c r="L72" s="108" t="s">
        <v>15</v>
      </c>
      <c r="M72" s="327"/>
    </row>
    <row r="73" spans="1:13" s="33" customFormat="1" ht="15.75" customHeight="1">
      <c r="A73" s="89" t="s">
        <v>119</v>
      </c>
      <c r="B73" s="280"/>
      <c r="C73" s="405">
        <v>43506</v>
      </c>
      <c r="D73" s="405">
        <v>43515</v>
      </c>
      <c r="E73" s="405">
        <v>43516</v>
      </c>
      <c r="F73" s="271"/>
      <c r="G73" s="271">
        <v>15000000</v>
      </c>
      <c r="H73" s="57" t="s">
        <v>9</v>
      </c>
      <c r="I73" s="57" t="s">
        <v>120</v>
      </c>
      <c r="K73" s="231"/>
      <c r="L73" s="108" t="s">
        <v>91</v>
      </c>
      <c r="M73" s="327"/>
    </row>
    <row r="74" spans="1:13" s="33" customFormat="1" ht="15.75" customHeight="1">
      <c r="A74" s="89" t="s">
        <v>150</v>
      </c>
      <c r="B74" s="280"/>
      <c r="C74" s="405">
        <v>43531</v>
      </c>
      <c r="D74" s="405">
        <v>43535</v>
      </c>
      <c r="E74" s="405">
        <v>43536</v>
      </c>
      <c r="F74" s="271"/>
      <c r="G74" s="271">
        <v>15000000</v>
      </c>
      <c r="H74" s="57" t="s">
        <v>9</v>
      </c>
      <c r="I74" s="57" t="s">
        <v>11</v>
      </c>
      <c r="K74" s="231"/>
      <c r="L74" s="108" t="s">
        <v>151</v>
      </c>
      <c r="M74" s="327"/>
    </row>
    <row r="75" spans="1:24" s="61" customFormat="1" ht="15">
      <c r="A75" s="176"/>
      <c r="B75" s="177"/>
      <c r="C75" s="412" t="s">
        <v>19</v>
      </c>
      <c r="D75" s="402"/>
      <c r="E75" s="402"/>
      <c r="F75" s="265"/>
      <c r="G75" s="173"/>
      <c r="H75" s="174"/>
      <c r="I75" s="171"/>
      <c r="J75" s="265"/>
      <c r="K75" s="265"/>
      <c r="L75" s="268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</row>
    <row r="76" spans="1:24" s="61" customFormat="1" ht="15" customHeight="1">
      <c r="A76" s="134" t="s">
        <v>64</v>
      </c>
      <c r="B76" s="384"/>
      <c r="C76" s="418"/>
      <c r="D76" s="418"/>
      <c r="E76" s="419"/>
      <c r="F76" s="161"/>
      <c r="G76" s="161"/>
      <c r="H76" s="161"/>
      <c r="I76" s="161"/>
      <c r="J76" s="161"/>
      <c r="K76" s="161"/>
      <c r="L76" s="162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</row>
    <row r="77" spans="1:24" s="61" customFormat="1" ht="15" customHeight="1">
      <c r="A77" s="134"/>
      <c r="B77" s="384"/>
      <c r="C77" s="418"/>
      <c r="D77" s="418"/>
      <c r="E77" s="419"/>
      <c r="F77" s="161"/>
      <c r="G77" s="161"/>
      <c r="H77" s="161"/>
      <c r="I77" s="161"/>
      <c r="J77" s="161"/>
      <c r="K77" s="161"/>
      <c r="L77" s="162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</row>
    <row r="78" spans="1:24" s="61" customFormat="1" ht="15" customHeight="1">
      <c r="A78" s="89"/>
      <c r="B78" s="175" t="s">
        <v>41</v>
      </c>
      <c r="C78" s="257"/>
      <c r="D78" s="86"/>
      <c r="E78" s="86"/>
      <c r="F78" s="231"/>
      <c r="G78" s="231"/>
      <c r="H78" s="86"/>
      <c r="I78" s="86"/>
      <c r="J78" s="231"/>
      <c r="K78" s="164"/>
      <c r="L78" s="194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</row>
    <row r="79" spans="1:24" s="61" customFormat="1" ht="15" customHeight="1">
      <c r="A79" s="176"/>
      <c r="B79" s="170"/>
      <c r="C79" s="412" t="s">
        <v>20</v>
      </c>
      <c r="D79" s="402"/>
      <c r="E79" s="402"/>
      <c r="F79" s="265"/>
      <c r="G79" s="173"/>
      <c r="H79" s="174"/>
      <c r="I79" s="171"/>
      <c r="J79" s="265"/>
      <c r="K79" s="193"/>
      <c r="L79" s="226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</row>
    <row r="80" spans="1:24" s="61" customFormat="1" ht="15" customHeight="1">
      <c r="A80" s="134" t="s">
        <v>64</v>
      </c>
      <c r="B80" s="231"/>
      <c r="C80" s="420"/>
      <c r="D80" s="14"/>
      <c r="E80" s="14"/>
      <c r="F80" s="231"/>
      <c r="G80" s="95"/>
      <c r="H80" s="14"/>
      <c r="I80" s="97"/>
      <c r="J80" s="292"/>
      <c r="K80" s="231"/>
      <c r="L80" s="196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</row>
    <row r="81" spans="1:24" s="61" customFormat="1" ht="15" customHeight="1">
      <c r="A81" s="176"/>
      <c r="B81" s="177"/>
      <c r="C81" s="412" t="s">
        <v>21</v>
      </c>
      <c r="D81" s="402"/>
      <c r="E81" s="402"/>
      <c r="F81" s="265"/>
      <c r="G81" s="173"/>
      <c r="H81" s="174"/>
      <c r="I81" s="171"/>
      <c r="J81" s="265"/>
      <c r="K81" s="265"/>
      <c r="L81" s="268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</row>
    <row r="82" spans="1:13" s="33" customFormat="1" ht="15.75" customHeight="1">
      <c r="A82" s="89" t="s">
        <v>117</v>
      </c>
      <c r="B82" s="280"/>
      <c r="C82" s="405">
        <v>43497</v>
      </c>
      <c r="D82" s="405">
        <v>43502</v>
      </c>
      <c r="E82" s="405">
        <v>43504</v>
      </c>
      <c r="F82" s="271"/>
      <c r="G82" s="271">
        <v>44000000</v>
      </c>
      <c r="H82" s="57" t="s">
        <v>9</v>
      </c>
      <c r="I82" s="57" t="s">
        <v>11</v>
      </c>
      <c r="K82" s="231"/>
      <c r="L82" s="108" t="s">
        <v>67</v>
      </c>
      <c r="M82" s="327"/>
    </row>
    <row r="83" spans="1:24" s="61" customFormat="1" ht="15">
      <c r="A83" s="176"/>
      <c r="B83" s="177"/>
      <c r="C83" s="412" t="s">
        <v>58</v>
      </c>
      <c r="D83" s="402"/>
      <c r="E83" s="402"/>
      <c r="F83" s="265"/>
      <c r="G83" s="173"/>
      <c r="H83" s="174"/>
      <c r="I83" s="171"/>
      <c r="J83" s="265"/>
      <c r="K83" s="265"/>
      <c r="L83" s="268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</row>
    <row r="84" spans="1:24" ht="15" customHeight="1">
      <c r="A84" s="134" t="s">
        <v>64</v>
      </c>
      <c r="B84" s="231"/>
      <c r="C84" s="420"/>
      <c r="D84" s="14"/>
      <c r="E84" s="14"/>
      <c r="F84" s="231"/>
      <c r="G84" s="95"/>
      <c r="H84" s="14"/>
      <c r="I84" s="97"/>
      <c r="J84" s="292"/>
      <c r="K84" s="231"/>
      <c r="L84" s="196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</row>
    <row r="85" spans="1:24" s="61" customFormat="1" ht="15" customHeight="1">
      <c r="A85" s="176"/>
      <c r="B85" s="177"/>
      <c r="C85" s="412" t="s">
        <v>22</v>
      </c>
      <c r="D85" s="402"/>
      <c r="E85" s="402"/>
      <c r="F85" s="265"/>
      <c r="G85" s="173"/>
      <c r="H85" s="174"/>
      <c r="I85" s="171"/>
      <c r="J85" s="265"/>
      <c r="K85" s="265"/>
      <c r="L85" s="268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</row>
    <row r="86" spans="1:13" s="33" customFormat="1" ht="15.75" customHeight="1">
      <c r="A86" s="89" t="s">
        <v>93</v>
      </c>
      <c r="B86" s="280"/>
      <c r="C86" s="405">
        <v>43487</v>
      </c>
      <c r="D86" s="405">
        <v>43493</v>
      </c>
      <c r="E86" s="405">
        <v>43505</v>
      </c>
      <c r="F86" s="271">
        <v>20000000</v>
      </c>
      <c r="G86" s="271"/>
      <c r="H86" s="57" t="s">
        <v>94</v>
      </c>
      <c r="I86" s="57" t="s">
        <v>11</v>
      </c>
      <c r="K86" s="231"/>
      <c r="L86" s="108" t="s">
        <v>81</v>
      </c>
      <c r="M86" s="327"/>
    </row>
    <row r="87" spans="1:24" ht="15" customHeight="1">
      <c r="A87" s="176"/>
      <c r="B87" s="177"/>
      <c r="C87" s="412" t="s">
        <v>51</v>
      </c>
      <c r="D87" s="402"/>
      <c r="E87" s="402"/>
      <c r="F87" s="265"/>
      <c r="G87" s="173"/>
      <c r="H87" s="174"/>
      <c r="I87" s="171"/>
      <c r="J87" s="265"/>
      <c r="K87" s="224"/>
      <c r="L87" s="206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</row>
    <row r="88" spans="1:24" ht="15" customHeight="1">
      <c r="A88" s="134" t="s">
        <v>64</v>
      </c>
      <c r="B88" s="231"/>
      <c r="C88" s="413"/>
      <c r="D88" s="403"/>
      <c r="E88" s="403"/>
      <c r="F88" s="95"/>
      <c r="G88" s="95"/>
      <c r="H88" s="14"/>
      <c r="I88" s="97"/>
      <c r="J88" s="123"/>
      <c r="K88" s="225"/>
      <c r="L88" s="207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</row>
    <row r="89" spans="1:24" ht="15" customHeight="1">
      <c r="A89" s="176"/>
      <c r="B89" s="177"/>
      <c r="C89" s="412" t="s">
        <v>35</v>
      </c>
      <c r="D89" s="402"/>
      <c r="E89" s="402"/>
      <c r="F89" s="265"/>
      <c r="G89" s="173"/>
      <c r="H89" s="174"/>
      <c r="I89" s="171"/>
      <c r="J89" s="265"/>
      <c r="K89" s="265"/>
      <c r="L89" s="206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</row>
    <row r="90" spans="1:13" s="61" customFormat="1" ht="15" customHeight="1">
      <c r="A90" s="134" t="s">
        <v>64</v>
      </c>
      <c r="B90" s="231"/>
      <c r="C90" s="413"/>
      <c r="D90" s="403"/>
      <c r="E90" s="403"/>
      <c r="F90" s="95"/>
      <c r="G90" s="95"/>
      <c r="H90" s="14"/>
      <c r="I90" s="97"/>
      <c r="J90" s="123"/>
      <c r="K90" s="300"/>
      <c r="L90" s="230"/>
      <c r="M90" s="159"/>
    </row>
    <row r="91" spans="1:24" s="61" customFormat="1" ht="15" customHeight="1">
      <c r="A91" s="176"/>
      <c r="B91" s="177"/>
      <c r="C91" s="412" t="s">
        <v>77</v>
      </c>
      <c r="D91" s="402"/>
      <c r="E91" s="402"/>
      <c r="F91" s="265"/>
      <c r="G91" s="173"/>
      <c r="H91" s="174"/>
      <c r="I91" s="171"/>
      <c r="J91" s="265"/>
      <c r="K91" s="265"/>
      <c r="L91" s="268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</row>
    <row r="92" spans="1:13" s="400" customFormat="1" ht="15" customHeight="1">
      <c r="A92" s="149" t="s">
        <v>64</v>
      </c>
      <c r="B92" s="234"/>
      <c r="C92" s="421"/>
      <c r="D92" s="403"/>
      <c r="E92" s="403"/>
      <c r="F92" s="293"/>
      <c r="H92" s="14"/>
      <c r="I92" s="292"/>
      <c r="J92" s="234"/>
      <c r="K92" s="234"/>
      <c r="L92" s="108"/>
      <c r="M92" s="274"/>
    </row>
    <row r="93" spans="1:24" ht="15" customHeight="1">
      <c r="A93" s="176"/>
      <c r="B93" s="177"/>
      <c r="C93" s="412" t="s">
        <v>36</v>
      </c>
      <c r="D93" s="402"/>
      <c r="E93" s="402"/>
      <c r="F93" s="265"/>
      <c r="G93" s="173"/>
      <c r="H93" s="174"/>
      <c r="I93" s="171"/>
      <c r="J93" s="265"/>
      <c r="K93" s="265"/>
      <c r="L93" s="268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</row>
    <row r="94" spans="1:24" ht="15" customHeight="1">
      <c r="A94" s="134" t="s">
        <v>64</v>
      </c>
      <c r="B94" s="15"/>
      <c r="C94" s="14"/>
      <c r="D94" s="422"/>
      <c r="E94" s="14"/>
      <c r="F94" s="95"/>
      <c r="G94" s="18"/>
      <c r="H94" s="14"/>
      <c r="I94" s="14"/>
      <c r="J94" s="231"/>
      <c r="K94" s="231"/>
      <c r="L94" s="118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</row>
    <row r="95" spans="1:24" ht="15" customHeight="1">
      <c r="A95" s="176"/>
      <c r="B95" s="177"/>
      <c r="C95" s="412" t="s">
        <v>37</v>
      </c>
      <c r="D95" s="402"/>
      <c r="E95" s="402"/>
      <c r="F95" s="265"/>
      <c r="G95" s="173"/>
      <c r="H95" s="174"/>
      <c r="I95" s="171"/>
      <c r="J95" s="265"/>
      <c r="K95" s="265"/>
      <c r="L95" s="268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</row>
    <row r="96" spans="1:24" ht="15" customHeight="1">
      <c r="A96" s="134" t="s">
        <v>64</v>
      </c>
      <c r="B96" s="231"/>
      <c r="C96" s="86"/>
      <c r="D96" s="86"/>
      <c r="E96" s="416"/>
      <c r="F96" s="231"/>
      <c r="G96" s="231"/>
      <c r="H96" s="231"/>
      <c r="I96" s="231"/>
      <c r="J96" s="231"/>
      <c r="K96" s="231"/>
      <c r="L96" s="127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</row>
    <row r="97" spans="1:24" ht="15" customHeight="1">
      <c r="A97" s="176"/>
      <c r="B97" s="177"/>
      <c r="C97" s="412" t="s">
        <v>38</v>
      </c>
      <c r="D97" s="402"/>
      <c r="E97" s="402"/>
      <c r="F97" s="265"/>
      <c r="G97" s="173"/>
      <c r="H97" s="174"/>
      <c r="I97" s="171"/>
      <c r="J97" s="265"/>
      <c r="K97" s="265"/>
      <c r="L97" s="268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</row>
    <row r="98" spans="1:24" ht="15" customHeight="1">
      <c r="A98" s="134" t="s">
        <v>64</v>
      </c>
      <c r="B98" s="231"/>
      <c r="C98" s="86"/>
      <c r="D98" s="86"/>
      <c r="E98" s="416"/>
      <c r="F98" s="231"/>
      <c r="G98" s="231"/>
      <c r="H98" s="231"/>
      <c r="I98" s="231"/>
      <c r="J98" s="231"/>
      <c r="K98" s="231"/>
      <c r="L98" s="10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</row>
    <row r="99" spans="1:24" ht="15" customHeight="1">
      <c r="A99" s="176"/>
      <c r="B99" s="177"/>
      <c r="C99" s="412" t="s">
        <v>23</v>
      </c>
      <c r="D99" s="402"/>
      <c r="E99" s="402"/>
      <c r="F99" s="265"/>
      <c r="G99" s="173"/>
      <c r="H99" s="174"/>
      <c r="I99" s="171"/>
      <c r="J99" s="265"/>
      <c r="K99" s="265"/>
      <c r="L99" s="268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</row>
    <row r="100" spans="1:13" s="61" customFormat="1" ht="15" customHeight="1">
      <c r="A100" s="134" t="s">
        <v>64</v>
      </c>
      <c r="B100" s="231"/>
      <c r="C100" s="413"/>
      <c r="D100" s="403"/>
      <c r="E100" s="403"/>
      <c r="F100" s="95"/>
      <c r="G100" s="95"/>
      <c r="H100" s="14"/>
      <c r="I100" s="97"/>
      <c r="J100" s="123"/>
      <c r="K100" s="300"/>
      <c r="L100" s="230"/>
      <c r="M100" s="274"/>
    </row>
    <row r="101" spans="1:24" ht="15" customHeight="1">
      <c r="A101" s="163"/>
      <c r="B101" s="116"/>
      <c r="C101" s="423"/>
      <c r="D101" s="423"/>
      <c r="E101" s="423"/>
      <c r="F101" s="222"/>
      <c r="G101" s="116"/>
      <c r="H101" s="116"/>
      <c r="I101" s="116"/>
      <c r="J101" s="116"/>
      <c r="K101" s="201"/>
      <c r="L101" s="202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</row>
    <row r="102" spans="13:24" ht="15" customHeight="1"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</row>
    <row r="103" spans="13:24" ht="15" customHeight="1"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</row>
    <row r="104" spans="13:24" ht="15" customHeight="1"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</row>
    <row r="105" spans="13:24" ht="15" customHeight="1"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</row>
    <row r="106" spans="13:24" ht="15" customHeight="1"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</row>
    <row r="107" spans="13:24" ht="15" customHeight="1"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</row>
    <row r="108" spans="13:24" ht="15" customHeight="1"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</row>
    <row r="109" spans="13:24" ht="15" customHeight="1"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</row>
    <row r="110" spans="13:24" ht="15" customHeight="1"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</row>
    <row r="111" spans="12:24" ht="15" customHeight="1">
      <c r="L111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</row>
    <row r="112" spans="12:24" ht="15" customHeight="1">
      <c r="L112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</row>
    <row r="113" spans="12:24" ht="15" customHeight="1">
      <c r="L11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</row>
    <row r="114" spans="12:24" ht="15" customHeight="1">
      <c r="L114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</row>
    <row r="115" spans="12:24" ht="15" customHeight="1">
      <c r="L115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</row>
    <row r="116" spans="12:24" ht="15" customHeight="1">
      <c r="L116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</row>
    <row r="117" spans="12:24" ht="15" customHeight="1">
      <c r="L117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</row>
    <row r="118" spans="12:24" ht="15" customHeight="1">
      <c r="L118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</row>
    <row r="119" spans="12:24" ht="15" customHeight="1">
      <c r="L119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</row>
    <row r="120" spans="12:24" ht="15" customHeight="1">
      <c r="L120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</row>
    <row r="121" spans="12:24" ht="15" customHeight="1">
      <c r="L121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</row>
    <row r="122" spans="12:24" ht="15" customHeight="1">
      <c r="L122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</row>
    <row r="123" spans="12:24" ht="15" customHeight="1">
      <c r="L12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</row>
    <row r="124" spans="12:24" ht="15" customHeight="1">
      <c r="L124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</row>
    <row r="125" spans="12:24" ht="15" customHeight="1">
      <c r="L125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</row>
    <row r="126" spans="12:24" ht="15" customHeight="1">
      <c r="L126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</row>
    <row r="127" spans="12:24" ht="15" customHeight="1">
      <c r="L127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</row>
    <row r="128" spans="12:24" ht="15" customHeight="1">
      <c r="L128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</row>
    <row r="129" spans="12:24" ht="15" customHeight="1">
      <c r="L129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</row>
    <row r="130" spans="12:24" ht="15" customHeight="1">
      <c r="L130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</row>
    <row r="131" spans="12:24" ht="15" customHeight="1">
      <c r="L131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</row>
    <row r="132" spans="12:24" ht="15" customHeight="1">
      <c r="L132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</row>
    <row r="133" spans="12:24" ht="15" customHeight="1">
      <c r="L1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</row>
    <row r="134" spans="12:24" ht="15" customHeight="1">
      <c r="L134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</row>
    <row r="135" spans="12:24" ht="15" customHeight="1">
      <c r="L135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</row>
    <row r="136" spans="12:24" ht="15" customHeight="1">
      <c r="L136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</row>
    <row r="137" spans="12:24" ht="15" customHeight="1">
      <c r="L137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</row>
    <row r="138" spans="12:24" ht="15" customHeight="1">
      <c r="L138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</row>
    <row r="139" spans="12:24" ht="15" customHeight="1">
      <c r="L139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</row>
    <row r="140" spans="12:24" ht="15" customHeight="1">
      <c r="L140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</row>
    <row r="141" spans="12:24" ht="15" customHeight="1">
      <c r="L141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</row>
    <row r="142" spans="12:24" ht="15" customHeight="1">
      <c r="L142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</row>
    <row r="143" spans="12:24" ht="15" customHeight="1">
      <c r="L14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</row>
    <row r="144" spans="12:24" ht="15" customHeight="1">
      <c r="L144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</row>
    <row r="145" spans="12:24" ht="15" customHeight="1">
      <c r="L145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</row>
    <row r="146" spans="12:24" ht="15" customHeight="1">
      <c r="L146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</row>
    <row r="147" spans="12:24" ht="15" customHeight="1">
      <c r="L147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</row>
    <row r="148" spans="12:24" ht="15" customHeight="1">
      <c r="L148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</row>
    <row r="149" spans="12:24" ht="15" customHeight="1">
      <c r="L149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</row>
    <row r="150" spans="12:24" ht="15" customHeight="1">
      <c r="L150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</row>
    <row r="151" spans="12:24" ht="15" customHeight="1">
      <c r="L151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</row>
    <row r="152" spans="12:24" ht="15" customHeight="1">
      <c r="L152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</row>
    <row r="153" spans="12:24" ht="15" customHeight="1">
      <c r="L15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</row>
    <row r="154" spans="12:24" ht="15" customHeight="1">
      <c r="L154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</row>
    <row r="155" spans="12:24" ht="15" customHeight="1">
      <c r="L155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</row>
    <row r="156" spans="12:24" ht="15" customHeight="1">
      <c r="L156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</row>
    <row r="157" spans="12:24" ht="15" customHeight="1">
      <c r="L157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</row>
    <row r="158" spans="12:24" ht="15" customHeight="1">
      <c r="L158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</row>
    <row r="159" spans="12:24" ht="15" customHeight="1">
      <c r="L159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</row>
    <row r="160" spans="12:24" ht="15" customHeight="1">
      <c r="L160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</row>
    <row r="161" spans="12:24" ht="15" customHeight="1">
      <c r="L161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</row>
    <row r="162" spans="12:24" ht="15" customHeight="1">
      <c r="L162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</row>
    <row r="163" spans="12:24" ht="15" customHeight="1">
      <c r="L16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</row>
    <row r="164" spans="12:24" ht="15" customHeight="1">
      <c r="L164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</row>
    <row r="165" spans="12:24" ht="15" customHeight="1">
      <c r="L165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</row>
    <row r="166" spans="12:24" ht="15" customHeight="1">
      <c r="L166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</row>
    <row r="167" spans="12:24" ht="15" customHeight="1">
      <c r="L167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</row>
    <row r="168" spans="12:24" ht="15" customHeight="1">
      <c r="L168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</row>
    <row r="169" spans="12:24" ht="15" customHeight="1">
      <c r="L169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</row>
    <row r="170" spans="12:24" ht="15" customHeight="1">
      <c r="L170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</row>
    <row r="171" spans="12:24" ht="15" customHeight="1">
      <c r="L171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</row>
    <row r="172" spans="12:24" ht="15" customHeight="1">
      <c r="L172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</row>
    <row r="173" spans="12:24" ht="15" customHeight="1">
      <c r="L17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</row>
    <row r="174" spans="12:24" ht="15" customHeight="1">
      <c r="L174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</row>
    <row r="175" spans="12:24" ht="15" customHeight="1">
      <c r="L175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</row>
    <row r="176" spans="12:24" ht="15" customHeight="1">
      <c r="L176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</row>
    <row r="177" spans="12:24" ht="15" customHeight="1">
      <c r="L177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</row>
    <row r="178" spans="12:24" ht="15" customHeight="1">
      <c r="L178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</row>
    <row r="179" spans="12:24" ht="15" customHeight="1">
      <c r="L179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</row>
    <row r="180" spans="12:24" ht="15" customHeight="1">
      <c r="L180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</row>
    <row r="181" spans="12:24" ht="15" customHeight="1">
      <c r="L181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</row>
    <row r="182" spans="12:24" ht="15" customHeight="1">
      <c r="L182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</row>
    <row r="183" spans="12:24" ht="15" customHeight="1">
      <c r="L18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</row>
    <row r="184" spans="12:24" ht="15" customHeight="1">
      <c r="L184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</row>
    <row r="185" spans="12:24" ht="15" customHeight="1">
      <c r="L185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</row>
    <row r="186" spans="12:24" ht="15" customHeight="1">
      <c r="L186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</row>
    <row r="187" spans="12:24" ht="15" customHeight="1">
      <c r="L187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</row>
    <row r="188" spans="12:24" ht="15" customHeight="1">
      <c r="L188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</row>
    <row r="189" spans="12:24" ht="15" customHeight="1">
      <c r="L189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</row>
    <row r="190" ht="15" customHeight="1">
      <c r="L190"/>
    </row>
    <row r="191" ht="15" customHeight="1">
      <c r="L191"/>
    </row>
  </sheetData>
  <sheetProtection password="F66E" sheet="1"/>
  <mergeCells count="4">
    <mergeCell ref="C1:L1"/>
    <mergeCell ref="C2:L2"/>
    <mergeCell ref="C3:L3"/>
    <mergeCell ref="C4:L4"/>
  </mergeCells>
  <printOptions/>
  <pageMargins left="0.5118110236220472" right="0.5118110236220472" top="0.7874015748031497" bottom="0.7874015748031497" header="0.31496062992125984" footer="0.31496062992125984"/>
  <pageSetup fitToHeight="3" horizontalDpi="600" verticalDpi="600" orientation="landscape" paperSize="9" scale="83" r:id="rId2"/>
  <rowBreaks count="2" manualBreakCount="2">
    <brk id="43" max="11" man="1"/>
    <brk id="77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marcelo.damasio</dc:creator>
  <cp:keywords/>
  <dc:description/>
  <cp:lastModifiedBy>Kenya Maciel</cp:lastModifiedBy>
  <cp:lastPrinted>2018-12-05T18:12:57Z</cp:lastPrinted>
  <dcterms:created xsi:type="dcterms:W3CDTF">2011-07-20T14:20:00Z</dcterms:created>
  <dcterms:modified xsi:type="dcterms:W3CDTF">2019-03-13T21:22:09Z</dcterms:modified>
  <cp:category/>
  <cp:version/>
  <cp:contentType/>
  <cp:contentStatus/>
</cp:coreProperties>
</file>