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'BULK'!$A$1:$K$111</definedName>
    <definedName name="_xlnm.Print_Area" localSheetId="0">'LINEUP'!$A$1:$K$130</definedName>
    <definedName name="_xlnm.Print_Area" localSheetId="3">'Partial Recap'!$A$1:$L$96</definedName>
  </definedNames>
  <calcPr fullCalcOnLoad="1"/>
</workbook>
</file>

<file path=xl/sharedStrings.xml><?xml version="1.0" encoding="utf-8"?>
<sst xmlns="http://schemas.openxmlformats.org/spreadsheetml/2006/main" count="655" uniqueCount="163">
  <si>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</si>
  <si>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</si>
  <si>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</si>
  <si>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</si>
  <si>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</si>
  <si>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</si>
  <si>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</si>
  <si>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</si>
  <si>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</si>
  <si>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</si>
  <si>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</si>
  <si>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</si>
  <si>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</si>
  <si>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</si>
  <si>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</si>
  <si>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</si>
  <si>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</si>
  <si>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</si>
  <si>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</si>
  <si>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</si>
  <si>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</si>
  <si>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</si>
  <si>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</si>
  <si>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</si>
  <si>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</si>
  <si>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</si>
  <si>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</si>
  <si>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</si>
  <si>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</si>
  <si>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</si>
  <si>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</si>
  <si>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</si>
  <si>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</si>
  <si>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</si>
  <si>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</si>
  <si>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</si>
  <si>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</si>
  <si>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</si>
  <si>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</si>
  <si>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</si>
  <si>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</si>
  <si>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</si>
  <si>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</si>
  <si>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</si>
  <si>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</si>
  <si>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</si>
  <si>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</si>
  <si>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</si>
  <si>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</si>
  <si>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</si>
  <si>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</si>
  <si>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</si>
  <si>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</si>
  <si>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</si>
  <si>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</si>
  <si>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</si>
  <si>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</si>
  <si>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</si>
  <si>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</si>
  <si>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</si>
  <si>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</si>
  <si>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</si>
  <si>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</si>
  <si>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</si>
  <si>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</si>
  <si>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</si>
  <si>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</si>
  <si>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</si>
  <si>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</si>
  <si>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</si>
  <si>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</si>
  <si>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</si>
  <si>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</si>
  <si>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</si>
  <si>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</si>
  <si>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</si>
  <si>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</si>
  <si>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</si>
  <si>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</si>
  <si>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</si>
  <si>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</si>
  <si>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</si>
  <si>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COFCO</t>
  </si>
  <si>
    <t>LAGOS, NIGERIA</t>
  </si>
  <si>
    <t>ALVEAN</t>
  </si>
  <si>
    <t>CANADA</t>
  </si>
  <si>
    <t>NOM UK</t>
  </si>
  <si>
    <t>IRAQ</t>
  </si>
  <si>
    <t>DREYFUS</t>
  </si>
  <si>
    <t>UMM QSAR, IRAQ</t>
  </si>
  <si>
    <t>KING ISLAND</t>
  </si>
  <si>
    <t>CARAVOS GLORY</t>
  </si>
  <si>
    <t>CASILLO</t>
  </si>
  <si>
    <t>STINGRAY</t>
  </si>
  <si>
    <t>CASABLANCA, MOROCCO</t>
  </si>
  <si>
    <t>NORD COLORADO</t>
  </si>
  <si>
    <t>CENTENARIO BLUE</t>
  </si>
  <si>
    <t>ED &amp; FMAN</t>
  </si>
  <si>
    <t>ARTEMISSIO</t>
  </si>
  <si>
    <t>SANGITA</t>
  </si>
  <si>
    <t>BLACK SEA</t>
  </si>
  <si>
    <t>MILLION BELL</t>
  </si>
  <si>
    <t>PETERBOROUGH</t>
  </si>
  <si>
    <t>TIANJIN, CHINA</t>
  </si>
  <si>
    <t>NIKOLAS D</t>
  </si>
  <si>
    <t>ROSCO SANDALWOOD</t>
  </si>
  <si>
    <t>FIRST I</t>
  </si>
  <si>
    <t>SPAR TAURUS</t>
  </si>
  <si>
    <t>ALANI</t>
  </si>
  <si>
    <t>SOSTAR</t>
  </si>
  <si>
    <t>TBC</t>
  </si>
  <si>
    <t>GALAXY</t>
  </si>
  <si>
    <t>SHAO SHAN 8</t>
  </si>
  <si>
    <t>FEDERAL SPRUCE</t>
  </si>
  <si>
    <t>GLENCORE</t>
  </si>
  <si>
    <t>MAGNOLIA</t>
  </si>
  <si>
    <t>CIELO DI DUBLINO</t>
  </si>
  <si>
    <t>MATUMBA</t>
  </si>
  <si>
    <t>OLYMPIC PROGRESS</t>
  </si>
  <si>
    <t>TW HAMBURG</t>
  </si>
  <si>
    <t>OCEAN GRACE</t>
  </si>
  <si>
    <t>TAURUS CONFIDENCE</t>
  </si>
  <si>
    <t>BEIJAIA, ALGERIA</t>
  </si>
  <si>
    <t>ED&amp;FMAN</t>
  </si>
  <si>
    <t>SEAVENUS</t>
  </si>
  <si>
    <t>V SANDERLING</t>
  </si>
  <si>
    <t>SUN</t>
  </si>
  <si>
    <t>JUNE 2019</t>
  </si>
  <si>
    <t>DIAMOND A</t>
  </si>
  <si>
    <t>ATHOS</t>
  </si>
  <si>
    <t>SWEET LADY</t>
  </si>
  <si>
    <t>INFINITY SKY</t>
  </si>
  <si>
    <t>JEDDAH, SAUDI ARABIA</t>
  </si>
  <si>
    <t>FOUR NABUCO</t>
  </si>
  <si>
    <t>GENTLE SEAS</t>
  </si>
  <si>
    <t>CAPE</t>
  </si>
  <si>
    <t>RIZHAO, CHINA</t>
  </si>
  <si>
    <t>SHINANO</t>
  </si>
  <si>
    <t>ORIANA C</t>
  </si>
  <si>
    <t>FAITH</t>
  </si>
  <si>
    <t>YASA CANARY</t>
  </si>
  <si>
    <t>SUGAR LINE UP edition 26.06.2019</t>
  </si>
  <si>
    <t>WILLIAMS BRAZIL SUGAR LINE UP EDITION 26.06.2019</t>
  </si>
  <si>
    <t>MAGDA P</t>
  </si>
  <si>
    <t>SUBSTITUTED FOR MAGDA P</t>
  </si>
  <si>
    <t>AHU C</t>
  </si>
  <si>
    <t>TURQUIOSE OCEAN</t>
  </si>
  <si>
    <t>TUNDRA</t>
  </si>
  <si>
    <t>ZILOS</t>
  </si>
  <si>
    <t>BANGLADESH</t>
  </si>
  <si>
    <t>BIZERTE</t>
  </si>
  <si>
    <t>ANTEI</t>
  </si>
  <si>
    <t>LE RUBY</t>
  </si>
  <si>
    <t>B150</t>
  </si>
  <si>
    <t>CHITTAGONG, BANGLADESH</t>
  </si>
  <si>
    <t>LEXDEN</t>
  </si>
  <si>
    <t>OCEAN OPAL</t>
  </si>
  <si>
    <t>GLORY TRADER</t>
  </si>
  <si>
    <t>MIDSTAR</t>
  </si>
  <si>
    <t>COPA</t>
  </si>
  <si>
    <t>ECO</t>
  </si>
  <si>
    <t>GLOBETROTTER</t>
  </si>
  <si>
    <t>REDPATH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</si>
</sst>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53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5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85" fillId="0" borderId="27" xfId="0" applyFont="1" applyBorder="1" applyAlignment="1">
      <alignment horizontal="center"/>
    </xf>
    <xf numFmtId="0" fontId="0" fillId="0" borderId="0" xfId="0" applyAlignment="1">
      <alignment/>
    </xf>
    <xf numFmtId="0" fontId="100" fillId="0" borderId="0" xfId="50" applyFont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189" fontId="87" fillId="0" borderId="0" xfId="50" applyNumberFormat="1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LINEUP!$A$116:$A$119</c:f>
              <c:strCache/>
            </c:strRef>
          </c:cat>
          <c:val>
            <c:numRef>
              <c:f>LINEUP!$B$116:$B$119</c:f>
              <c:numCache/>
            </c:numRef>
          </c:val>
          <c:shape val="cylinder"/>
        </c:ser>
        <c:overlap val="100"/>
        <c:shape val="cylinder"/>
        <c:axId val="37759715"/>
        <c:axId val="4293116"/>
      </c:bar3D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59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LINEUP!$A$99:$A$103</c:f>
              <c:strCache/>
            </c:strRef>
          </c:cat>
          <c:val>
            <c:numRef>
              <c:f>LINEUP!$B$99:$B$103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38638045"/>
        <c:axId val="12198086"/>
      </c:bar3D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8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BULK!$A$91:$A$94</c:f>
              <c:strCache/>
            </c:strRef>
          </c:cat>
          <c:val>
            <c:numRef>
              <c:f>BULK!$B$91:$B$94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114</xdr:row>
      <xdr:rowOff>19050</xdr:rowOff>
    </xdr:from>
    <xdr:to>
      <xdr:col>10</xdr:col>
      <xdr:colOff>104775</xdr:colOff>
      <xdr:row>129</xdr:row>
      <xdr:rowOff>19050</xdr:rowOff>
    </xdr:to>
    <xdr:graphicFrame>
      <xdr:nvGraphicFramePr>
        <xdr:cNvPr id="2" name="Gráfico 7"/>
        <xdr:cNvGraphicFramePr/>
      </xdr:nvGraphicFramePr>
      <xdr:xfrm>
        <a:off x="2409825" y="230314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96</xdr:row>
      <xdr:rowOff>38100</xdr:rowOff>
    </xdr:from>
    <xdr:to>
      <xdr:col>10</xdr:col>
      <xdr:colOff>133350</xdr:colOff>
      <xdr:row>112</xdr:row>
      <xdr:rowOff>123825</xdr:rowOff>
    </xdr:to>
    <xdr:graphicFrame>
      <xdr:nvGraphicFramePr>
        <xdr:cNvPr id="3" name="Gráfico 6"/>
        <xdr:cNvGraphicFramePr/>
      </xdr:nvGraphicFramePr>
      <xdr:xfrm>
        <a:off x="2428875" y="196215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88</xdr:row>
      <xdr:rowOff>171450</xdr:rowOff>
    </xdr:from>
    <xdr:to>
      <xdr:col>9</xdr:col>
      <xdr:colOff>419100</xdr:colOff>
      <xdr:row>103</xdr:row>
      <xdr:rowOff>161925</xdr:rowOff>
    </xdr:to>
    <xdr:graphicFrame>
      <xdr:nvGraphicFramePr>
        <xdr:cNvPr id="2" name="Gráfico 13"/>
        <xdr:cNvGraphicFramePr/>
      </xdr:nvGraphicFramePr>
      <xdr:xfrm>
        <a:off x="2590800" y="180784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showGridLines="0" tabSelected="1" zoomScaleSheetLayoutView="80" workbookViewId="0" topLeftCell="A1">
      <selection activeCell="E78" sqref="E78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3" customWidth="1"/>
    <col min="13" max="16384" width="17.28125" style="218" customWidth="1"/>
  </cols>
  <sheetData>
    <row r="1" spans="1:13" ht="47.25">
      <c r="A1" s="215"/>
      <c r="B1" s="216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425"/>
      <c r="M1" s="217"/>
    </row>
    <row r="2" spans="1:13" ht="26.25">
      <c r="A2" s="219"/>
      <c r="B2" s="220"/>
      <c r="C2" s="436" t="s">
        <v>141</v>
      </c>
      <c r="D2" s="437"/>
      <c r="E2" s="437"/>
      <c r="F2" s="437"/>
      <c r="G2" s="437"/>
      <c r="H2" s="437"/>
      <c r="I2" s="437"/>
      <c r="J2" s="437"/>
      <c r="K2" s="438"/>
      <c r="L2" s="425"/>
      <c r="M2" s="217"/>
    </row>
    <row r="3" spans="1:13" ht="15">
      <c r="A3" s="219"/>
      <c r="B3" s="220"/>
      <c r="C3" s="439" t="s">
        <v>80</v>
      </c>
      <c r="D3" s="440"/>
      <c r="E3" s="440"/>
      <c r="F3" s="440"/>
      <c r="G3" s="440"/>
      <c r="H3" s="440"/>
      <c r="I3" s="440"/>
      <c r="J3" s="440"/>
      <c r="K3" s="441"/>
      <c r="L3" s="425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25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25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25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21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22"/>
      <c r="L10" s="403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1"/>
      <c r="G12" s="254"/>
      <c r="H12" s="51"/>
      <c r="I12" s="51"/>
      <c r="J12" s="51"/>
      <c r="K12" s="402"/>
      <c r="L12" s="403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4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5"/>
      <c r="L18" s="403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3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MEDIAN(L24:L25)</f>
        <v>0</v>
      </c>
      <c r="I23" s="155" t="s">
        <v>56</v>
      </c>
      <c r="J23" s="248"/>
      <c r="K23" s="251"/>
      <c r="L23" s="403"/>
      <c r="M23" s="262"/>
    </row>
    <row r="24" spans="1:13" s="410" customFormat="1" ht="15.75" customHeight="1">
      <c r="A24" s="406" t="s">
        <v>143</v>
      </c>
      <c r="B24" s="407"/>
      <c r="C24" s="408">
        <v>43642</v>
      </c>
      <c r="D24" s="409">
        <v>43642</v>
      </c>
      <c r="E24" s="409">
        <v>43646</v>
      </c>
      <c r="G24" s="411">
        <v>36300000</v>
      </c>
      <c r="H24" s="412" t="s">
        <v>9</v>
      </c>
      <c r="I24" s="412" t="s">
        <v>11</v>
      </c>
      <c r="J24" s="412" t="s">
        <v>66</v>
      </c>
      <c r="K24" s="413"/>
      <c r="L24" s="414">
        <f>DAYS360(C24,D24)</f>
        <v>0</v>
      </c>
      <c r="M24" s="415"/>
    </row>
    <row r="25" spans="1:13" s="410" customFormat="1" ht="15.75" customHeight="1">
      <c r="A25" s="406" t="s">
        <v>116</v>
      </c>
      <c r="B25" s="407"/>
      <c r="C25" s="428" t="s">
        <v>144</v>
      </c>
      <c r="D25" s="409"/>
      <c r="E25" s="409"/>
      <c r="G25" s="411"/>
      <c r="H25" s="412"/>
      <c r="I25" s="412"/>
      <c r="J25" s="412"/>
      <c r="K25" s="413"/>
      <c r="L25" s="414"/>
      <c r="M25" s="415"/>
    </row>
    <row r="26" spans="1:13" ht="15">
      <c r="A26" s="245"/>
      <c r="B26" s="258"/>
      <c r="C26" s="247" t="s">
        <v>50</v>
      </c>
      <c r="D26" s="248"/>
      <c r="E26" s="248"/>
      <c r="F26" s="248"/>
      <c r="G26" s="249" t="s">
        <v>57</v>
      </c>
      <c r="H26" s="259" t="s">
        <v>64</v>
      </c>
      <c r="I26" s="247" t="s">
        <v>56</v>
      </c>
      <c r="J26" s="248"/>
      <c r="K26" s="251"/>
      <c r="M26" s="244"/>
    </row>
    <row r="27" spans="1:13" ht="15">
      <c r="A27" s="260" t="s">
        <v>64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81"/>
      <c r="M27" s="244"/>
    </row>
    <row r="28" spans="1:13" ht="15">
      <c r="A28" s="265"/>
      <c r="B28" s="362"/>
      <c r="C28" s="364" t="s">
        <v>10</v>
      </c>
      <c r="D28" s="365"/>
      <c r="E28" s="365"/>
      <c r="F28" s="268">
        <f>SUM(F23:F26)</f>
        <v>0</v>
      </c>
      <c r="G28" s="269">
        <f>SUM(G24:G27)</f>
        <v>36300000</v>
      </c>
      <c r="H28" s="362"/>
      <c r="I28" s="362"/>
      <c r="J28" s="362"/>
      <c r="K28" s="363"/>
      <c r="M28" s="244"/>
    </row>
    <row r="29" spans="1:13" ht="15">
      <c r="A29" s="265"/>
      <c r="B29" s="362"/>
      <c r="C29" s="277"/>
      <c r="D29" s="278"/>
      <c r="E29" s="278"/>
      <c r="F29" s="279"/>
      <c r="G29" s="279"/>
      <c r="H29" s="362"/>
      <c r="I29" s="362"/>
      <c r="J29" s="362"/>
      <c r="K29" s="363"/>
      <c r="M29" s="244"/>
    </row>
    <row r="30" spans="1:13" ht="15">
      <c r="A30" s="284"/>
      <c r="B30" s="239" t="s">
        <v>48</v>
      </c>
      <c r="C30" s="240"/>
      <c r="D30" s="362"/>
      <c r="E30" s="217"/>
      <c r="F30" s="285"/>
      <c r="G30" s="285"/>
      <c r="H30" s="242"/>
      <c r="I30" s="242"/>
      <c r="J30" s="242"/>
      <c r="K30" s="286"/>
      <c r="M30" s="244"/>
    </row>
    <row r="31" spans="1:13" ht="15">
      <c r="A31" s="245"/>
      <c r="B31" s="246"/>
      <c r="C31" s="247" t="s">
        <v>50</v>
      </c>
      <c r="D31" s="248"/>
      <c r="E31" s="248"/>
      <c r="F31" s="248"/>
      <c r="G31" s="249" t="s">
        <v>57</v>
      </c>
      <c r="H31" s="249" t="s">
        <v>64</v>
      </c>
      <c r="I31" s="247" t="s">
        <v>56</v>
      </c>
      <c r="J31" s="248"/>
      <c r="K31" s="251"/>
      <c r="M31" s="257"/>
    </row>
    <row r="32" spans="1:13" ht="15">
      <c r="A32" s="260" t="s">
        <v>64</v>
      </c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60"/>
      <c r="B33" s="287"/>
      <c r="C33" s="288"/>
      <c r="D33" s="289"/>
      <c r="E33" s="290"/>
      <c r="F33" s="291"/>
      <c r="G33" s="292"/>
      <c r="H33" s="223"/>
      <c r="I33" s="223"/>
      <c r="J33" s="223"/>
      <c r="K33" s="281"/>
      <c r="M33" s="257"/>
    </row>
    <row r="34" spans="1:13" ht="15">
      <c r="A34" s="293"/>
      <c r="B34" s="270"/>
      <c r="C34" s="364" t="s">
        <v>10</v>
      </c>
      <c r="D34" s="365"/>
      <c r="E34" s="365"/>
      <c r="F34" s="268">
        <f>SUM(F32)</f>
        <v>0</v>
      </c>
      <c r="G34" s="269">
        <v>0</v>
      </c>
      <c r="H34" s="270"/>
      <c r="I34" s="270"/>
      <c r="J34" s="270"/>
      <c r="K34" s="363"/>
      <c r="M34" s="257"/>
    </row>
    <row r="35" spans="1:13" ht="15">
      <c r="A35" s="294" t="s">
        <v>16</v>
      </c>
      <c r="B35" s="295"/>
      <c r="C35" s="296"/>
      <c r="D35" s="296"/>
      <c r="E35" s="296"/>
      <c r="F35" s="295"/>
      <c r="G35" s="297"/>
      <c r="H35" s="298"/>
      <c r="I35" s="298"/>
      <c r="J35" s="296"/>
      <c r="K35" s="299" t="s">
        <v>16</v>
      </c>
      <c r="M35" s="257"/>
    </row>
    <row r="36" spans="1:13" ht="15">
      <c r="A36" s="300"/>
      <c r="B36" s="234"/>
      <c r="C36" s="301"/>
      <c r="D36" s="301"/>
      <c r="E36" s="302" t="s">
        <v>142</v>
      </c>
      <c r="F36" s="234"/>
      <c r="G36" s="303"/>
      <c r="H36" s="304"/>
      <c r="I36" s="304"/>
      <c r="J36" s="301"/>
      <c r="K36" s="305"/>
      <c r="M36" s="257"/>
    </row>
    <row r="37" spans="1:13" s="261" customFormat="1" ht="15">
      <c r="A37" s="306"/>
      <c r="B37" s="239" t="s">
        <v>12</v>
      </c>
      <c r="C37" s="240"/>
      <c r="D37" s="278"/>
      <c r="E37" s="278"/>
      <c r="F37" s="279"/>
      <c r="G37" s="307"/>
      <c r="H37" s="308"/>
      <c r="I37" s="308"/>
      <c r="J37" s="308"/>
      <c r="K37" s="243"/>
      <c r="L37" s="403"/>
      <c r="M37" s="309"/>
    </row>
    <row r="38" spans="1:13" s="261" customFormat="1" ht="15">
      <c r="A38" s="245"/>
      <c r="B38" s="246"/>
      <c r="C38" s="247" t="s">
        <v>13</v>
      </c>
      <c r="D38" s="248"/>
      <c r="E38" s="248"/>
      <c r="F38" s="248"/>
      <c r="G38" s="157" t="s">
        <v>57</v>
      </c>
      <c r="H38" s="250">
        <f>MEDIAN(L39:L44)</f>
        <v>2</v>
      </c>
      <c r="I38" s="247" t="s">
        <v>56</v>
      </c>
      <c r="J38" s="248"/>
      <c r="K38" s="251"/>
      <c r="L38" s="403"/>
      <c r="M38" s="309"/>
    </row>
    <row r="39" spans="1:13" s="430" customFormat="1" ht="15.75" customHeight="1">
      <c r="A39" s="406" t="s">
        <v>129</v>
      </c>
      <c r="B39" s="407"/>
      <c r="C39" s="408">
        <v>43641</v>
      </c>
      <c r="D39" s="409">
        <v>43643</v>
      </c>
      <c r="E39" s="409">
        <v>43644</v>
      </c>
      <c r="G39" s="411">
        <v>48500000</v>
      </c>
      <c r="H39" s="412" t="s">
        <v>9</v>
      </c>
      <c r="I39" s="412" t="s">
        <v>11</v>
      </c>
      <c r="J39" s="412" t="s">
        <v>88</v>
      </c>
      <c r="K39" s="413"/>
      <c r="L39" s="414">
        <f aca="true" t="shared" si="0" ref="L39:L44">DAYS360(C39,D39)</f>
        <v>2</v>
      </c>
      <c r="M39" s="415"/>
    </row>
    <row r="40" spans="1:13" s="430" customFormat="1" ht="15.75" customHeight="1">
      <c r="A40" s="406" t="s">
        <v>102</v>
      </c>
      <c r="B40" s="407"/>
      <c r="C40" s="408">
        <v>43621</v>
      </c>
      <c r="D40" s="409">
        <v>43642</v>
      </c>
      <c r="E40" s="409">
        <v>43643</v>
      </c>
      <c r="G40" s="411">
        <v>53908000</v>
      </c>
      <c r="H40" s="412" t="s">
        <v>9</v>
      </c>
      <c r="I40" s="412" t="s">
        <v>103</v>
      </c>
      <c r="J40" s="412" t="s">
        <v>84</v>
      </c>
      <c r="K40" s="413"/>
      <c r="L40" s="414">
        <f t="shared" si="0"/>
        <v>21</v>
      </c>
      <c r="M40" s="415"/>
    </row>
    <row r="41" spans="1:13" s="430" customFormat="1" ht="15.75" customHeight="1">
      <c r="A41" s="406" t="s">
        <v>131</v>
      </c>
      <c r="B41" s="407"/>
      <c r="C41" s="408">
        <v>43643</v>
      </c>
      <c r="D41" s="409">
        <v>43645</v>
      </c>
      <c r="E41" s="409">
        <v>43646</v>
      </c>
      <c r="G41" s="411">
        <v>49500000</v>
      </c>
      <c r="H41" s="412" t="s">
        <v>9</v>
      </c>
      <c r="I41" s="412" t="s">
        <v>132</v>
      </c>
      <c r="J41" s="412" t="s">
        <v>84</v>
      </c>
      <c r="K41" s="413"/>
      <c r="L41" s="414">
        <f t="shared" si="0"/>
        <v>2</v>
      </c>
      <c r="M41" s="415"/>
    </row>
    <row r="42" spans="1:13" s="430" customFormat="1" ht="15.75" customHeight="1">
      <c r="A42" s="406" t="s">
        <v>130</v>
      </c>
      <c r="B42" s="407"/>
      <c r="C42" s="408">
        <v>43643</v>
      </c>
      <c r="D42" s="409">
        <v>43646</v>
      </c>
      <c r="E42" s="409">
        <v>43647</v>
      </c>
      <c r="G42" s="411">
        <v>47250000</v>
      </c>
      <c r="H42" s="412" t="s">
        <v>9</v>
      </c>
      <c r="I42" s="412" t="s">
        <v>11</v>
      </c>
      <c r="J42" s="412" t="s">
        <v>158</v>
      </c>
      <c r="K42" s="413"/>
      <c r="L42" s="414">
        <f t="shared" si="0"/>
        <v>3</v>
      </c>
      <c r="M42" s="415"/>
    </row>
    <row r="43" spans="1:13" s="430" customFormat="1" ht="15.75" customHeight="1">
      <c r="A43" s="406" t="s">
        <v>156</v>
      </c>
      <c r="B43" s="407"/>
      <c r="C43" s="408">
        <v>43657</v>
      </c>
      <c r="D43" s="409">
        <v>43658</v>
      </c>
      <c r="E43" s="409">
        <v>43660</v>
      </c>
      <c r="G43" s="411">
        <v>72000000</v>
      </c>
      <c r="H43" s="412" t="s">
        <v>9</v>
      </c>
      <c r="I43" s="412" t="s">
        <v>11</v>
      </c>
      <c r="J43" s="412" t="s">
        <v>159</v>
      </c>
      <c r="K43" s="413"/>
      <c r="L43" s="414">
        <f t="shared" si="0"/>
        <v>1</v>
      </c>
      <c r="M43" s="415"/>
    </row>
    <row r="44" spans="1:13" s="430" customFormat="1" ht="15.75" customHeight="1">
      <c r="A44" s="406" t="s">
        <v>157</v>
      </c>
      <c r="B44" s="407"/>
      <c r="C44" s="408">
        <v>43665</v>
      </c>
      <c r="D44" s="409">
        <v>43667</v>
      </c>
      <c r="E44" s="409">
        <v>43669</v>
      </c>
      <c r="G44" s="411">
        <v>70000000</v>
      </c>
      <c r="H44" s="412" t="s">
        <v>9</v>
      </c>
      <c r="I44" s="412" t="s">
        <v>11</v>
      </c>
      <c r="J44" s="412" t="s">
        <v>110</v>
      </c>
      <c r="K44" s="413"/>
      <c r="L44" s="414">
        <f t="shared" si="0"/>
        <v>2</v>
      </c>
      <c r="M44" s="415"/>
    </row>
    <row r="45" spans="1:13" ht="15">
      <c r="A45" s="245"/>
      <c r="B45" s="258"/>
      <c r="C45" s="247" t="s">
        <v>43</v>
      </c>
      <c r="D45" s="311"/>
      <c r="E45" s="248"/>
      <c r="F45" s="248"/>
      <c r="G45" s="157" t="s">
        <v>57</v>
      </c>
      <c r="H45" s="250">
        <f>MEDIAN(L46:L49)</f>
        <v>0.5</v>
      </c>
      <c r="I45" s="247" t="s">
        <v>56</v>
      </c>
      <c r="J45" s="248"/>
      <c r="K45" s="251"/>
      <c r="M45" s="257"/>
    </row>
    <row r="46" spans="1:13" s="430" customFormat="1" ht="15.75" customHeight="1">
      <c r="A46" s="406" t="s">
        <v>112</v>
      </c>
      <c r="B46" s="407"/>
      <c r="C46" s="408">
        <v>43638</v>
      </c>
      <c r="D46" s="409">
        <v>43642</v>
      </c>
      <c r="E46" s="409">
        <v>43643</v>
      </c>
      <c r="G46" s="411">
        <v>20000000</v>
      </c>
      <c r="H46" s="412" t="s">
        <v>9</v>
      </c>
      <c r="I46" s="412" t="s">
        <v>103</v>
      </c>
      <c r="J46" s="412" t="s">
        <v>82</v>
      </c>
      <c r="K46" s="413"/>
      <c r="L46" s="414">
        <f>DAYS360(C46,D46)</f>
        <v>4</v>
      </c>
      <c r="M46" s="415"/>
    </row>
    <row r="47" spans="1:13" s="430" customFormat="1" ht="15.75" customHeight="1">
      <c r="A47" s="406" t="s">
        <v>133</v>
      </c>
      <c r="B47" s="407"/>
      <c r="C47" s="408">
        <v>43642</v>
      </c>
      <c r="D47" s="409">
        <v>43643</v>
      </c>
      <c r="E47" s="409">
        <v>43644</v>
      </c>
      <c r="G47" s="411">
        <v>33000000</v>
      </c>
      <c r="H47" s="412" t="s">
        <v>9</v>
      </c>
      <c r="I47" s="412" t="s">
        <v>11</v>
      </c>
      <c r="J47" s="412" t="s">
        <v>15</v>
      </c>
      <c r="K47" s="413"/>
      <c r="L47" s="414">
        <f>DAYS360(C47,D47)</f>
        <v>1</v>
      </c>
      <c r="M47" s="415"/>
    </row>
    <row r="48" spans="1:13" s="430" customFormat="1" ht="15.75" customHeight="1">
      <c r="A48" s="406" t="s">
        <v>134</v>
      </c>
      <c r="B48" s="407"/>
      <c r="C48" s="408">
        <v>43646</v>
      </c>
      <c r="D48" s="409">
        <v>43646</v>
      </c>
      <c r="E48" s="409">
        <v>43648</v>
      </c>
      <c r="G48" s="411">
        <v>60000000</v>
      </c>
      <c r="H48" s="412" t="s">
        <v>9</v>
      </c>
      <c r="I48" s="412" t="s">
        <v>11</v>
      </c>
      <c r="J48" s="412" t="s">
        <v>15</v>
      </c>
      <c r="K48" s="413"/>
      <c r="L48" s="414">
        <f>DAYS360(C48,D48)</f>
        <v>0</v>
      </c>
      <c r="M48" s="415"/>
    </row>
    <row r="49" spans="1:13" s="430" customFormat="1" ht="15.75" customHeight="1">
      <c r="A49" s="406" t="s">
        <v>135</v>
      </c>
      <c r="B49" s="407"/>
      <c r="C49" s="408">
        <v>43665</v>
      </c>
      <c r="D49" s="409">
        <v>43665</v>
      </c>
      <c r="E49" s="409">
        <v>43666</v>
      </c>
      <c r="G49" s="411">
        <v>15000000</v>
      </c>
      <c r="H49" s="412" t="s">
        <v>9</v>
      </c>
      <c r="I49" s="412" t="s">
        <v>11</v>
      </c>
      <c r="J49" s="412" t="s">
        <v>110</v>
      </c>
      <c r="K49" s="413"/>
      <c r="L49" s="414">
        <f>DAYS360(C49,D49)</f>
        <v>0</v>
      </c>
      <c r="M49" s="415"/>
    </row>
    <row r="50" spans="1:13" ht="14.25" customHeight="1">
      <c r="A50" s="245"/>
      <c r="B50" s="258"/>
      <c r="C50" s="155" t="s">
        <v>78</v>
      </c>
      <c r="D50" s="248"/>
      <c r="E50" s="248"/>
      <c r="F50" s="248"/>
      <c r="G50" s="249" t="s">
        <v>57</v>
      </c>
      <c r="H50" s="250">
        <f>MEDIAN(L51:L52)</f>
        <v>2.5</v>
      </c>
      <c r="I50" s="155" t="s">
        <v>56</v>
      </c>
      <c r="J50" s="248"/>
      <c r="K50" s="251"/>
      <c r="M50" s="257"/>
    </row>
    <row r="51" spans="1:13" s="430" customFormat="1" ht="15.75" customHeight="1">
      <c r="A51" s="406" t="s">
        <v>137</v>
      </c>
      <c r="B51" s="407"/>
      <c r="C51" s="408">
        <v>43637</v>
      </c>
      <c r="D51" s="409">
        <v>43642</v>
      </c>
      <c r="E51" s="409">
        <v>43645</v>
      </c>
      <c r="G51" s="411">
        <v>52250000</v>
      </c>
      <c r="H51" s="412" t="s">
        <v>9</v>
      </c>
      <c r="I51" s="412" t="s">
        <v>11</v>
      </c>
      <c r="J51" s="412" t="s">
        <v>88</v>
      </c>
      <c r="K51" s="413"/>
      <c r="L51" s="414">
        <f>DAYS360(C51,D51)</f>
        <v>5</v>
      </c>
      <c r="M51" s="415"/>
    </row>
    <row r="52" spans="1:13" s="430" customFormat="1" ht="15.75" customHeight="1">
      <c r="A52" s="406" t="s">
        <v>160</v>
      </c>
      <c r="B52" s="407"/>
      <c r="C52" s="408">
        <v>43651</v>
      </c>
      <c r="D52" s="409">
        <v>43651</v>
      </c>
      <c r="E52" s="409">
        <v>43655</v>
      </c>
      <c r="G52" s="411">
        <v>59520000</v>
      </c>
      <c r="H52" s="412" t="s">
        <v>9</v>
      </c>
      <c r="I52" s="412" t="s">
        <v>11</v>
      </c>
      <c r="J52" s="412" t="s">
        <v>88</v>
      </c>
      <c r="K52" s="413"/>
      <c r="L52" s="414">
        <f>DAYS360(C52,D52)</f>
        <v>0</v>
      </c>
      <c r="M52" s="415"/>
    </row>
    <row r="53" spans="1:13" ht="15">
      <c r="A53" s="245"/>
      <c r="B53" s="258"/>
      <c r="C53" s="247" t="s">
        <v>17</v>
      </c>
      <c r="D53" s="248"/>
      <c r="E53" s="248"/>
      <c r="F53" s="248"/>
      <c r="G53" s="249" t="s">
        <v>57</v>
      </c>
      <c r="H53" s="259" t="s">
        <v>64</v>
      </c>
      <c r="I53" s="247" t="s">
        <v>56</v>
      </c>
      <c r="J53" s="248"/>
      <c r="K53" s="251"/>
      <c r="M53" s="257"/>
    </row>
    <row r="54" spans="1:13" ht="15">
      <c r="A54" s="135" t="s">
        <v>64</v>
      </c>
      <c r="K54" s="255"/>
      <c r="M54" s="257"/>
    </row>
    <row r="55" spans="1:13" ht="15">
      <c r="A55" s="245"/>
      <c r="B55" s="258"/>
      <c r="C55" s="247" t="s">
        <v>71</v>
      </c>
      <c r="D55" s="248"/>
      <c r="E55" s="248"/>
      <c r="F55" s="248"/>
      <c r="G55" s="249" t="s">
        <v>57</v>
      </c>
      <c r="H55" s="250">
        <f>MEDIAN(L56:L58)</f>
        <v>2</v>
      </c>
      <c r="I55" s="247" t="s">
        <v>56</v>
      </c>
      <c r="J55" s="248"/>
      <c r="K55" s="251"/>
      <c r="M55" s="257"/>
    </row>
    <row r="56" spans="1:13" s="430" customFormat="1" ht="15.75" customHeight="1">
      <c r="A56" s="406" t="s">
        <v>139</v>
      </c>
      <c r="B56" s="407"/>
      <c r="C56" s="408">
        <v>43639</v>
      </c>
      <c r="D56" s="409">
        <v>43642</v>
      </c>
      <c r="E56" s="409">
        <v>43643</v>
      </c>
      <c r="G56" s="411">
        <v>32300000</v>
      </c>
      <c r="H56" s="412" t="s">
        <v>9</v>
      </c>
      <c r="I56" s="412" t="s">
        <v>11</v>
      </c>
      <c r="J56" s="412" t="s">
        <v>66</v>
      </c>
      <c r="K56" s="413"/>
      <c r="L56" s="414">
        <f>DAYS360(C56,D56)</f>
        <v>3</v>
      </c>
      <c r="M56" s="415"/>
    </row>
    <row r="57" spans="1:13" s="430" customFormat="1" ht="15.75" customHeight="1">
      <c r="A57" s="406" t="s">
        <v>121</v>
      </c>
      <c r="B57" s="407"/>
      <c r="C57" s="408">
        <v>43641</v>
      </c>
      <c r="D57" s="409">
        <v>43643</v>
      </c>
      <c r="E57" s="409">
        <v>43645</v>
      </c>
      <c r="G57" s="411">
        <v>43350000</v>
      </c>
      <c r="H57" s="412" t="s">
        <v>9</v>
      </c>
      <c r="I57" s="412" t="s">
        <v>89</v>
      </c>
      <c r="J57" s="412" t="s">
        <v>84</v>
      </c>
      <c r="K57" s="413"/>
      <c r="L57" s="414">
        <f>DAYS360(C57,D57)</f>
        <v>2</v>
      </c>
      <c r="M57" s="415"/>
    </row>
    <row r="58" spans="1:13" s="430" customFormat="1" ht="15.75" customHeight="1">
      <c r="A58" s="406" t="s">
        <v>161</v>
      </c>
      <c r="B58" s="407"/>
      <c r="C58" s="408">
        <v>43651</v>
      </c>
      <c r="D58" s="409">
        <v>43651</v>
      </c>
      <c r="E58" s="409">
        <v>43653</v>
      </c>
      <c r="G58" s="411">
        <v>43940000</v>
      </c>
      <c r="H58" s="412" t="s">
        <v>9</v>
      </c>
      <c r="I58" s="412" t="s">
        <v>11</v>
      </c>
      <c r="J58" s="412" t="s">
        <v>73</v>
      </c>
      <c r="K58" s="413"/>
      <c r="L58" s="414">
        <f>DAYS360(C58,D58)</f>
        <v>0</v>
      </c>
      <c r="M58" s="415"/>
    </row>
    <row r="59" spans="1:13" ht="15">
      <c r="A59" s="245"/>
      <c r="B59" s="258"/>
      <c r="C59" s="247" t="s">
        <v>19</v>
      </c>
      <c r="D59" s="248"/>
      <c r="E59" s="248"/>
      <c r="F59" s="248"/>
      <c r="G59" s="249" t="s">
        <v>57</v>
      </c>
      <c r="H59" s="259" t="s">
        <v>64</v>
      </c>
      <c r="I59" s="247" t="s">
        <v>56</v>
      </c>
      <c r="J59" s="248"/>
      <c r="K59" s="251"/>
      <c r="M59" s="257"/>
    </row>
    <row r="60" spans="1:13" ht="15">
      <c r="A60" s="282" t="s">
        <v>64</v>
      </c>
      <c r="B60" s="241"/>
      <c r="C60" s="241"/>
      <c r="D60" s="222"/>
      <c r="E60" s="223"/>
      <c r="F60" s="241"/>
      <c r="G60" s="254"/>
      <c r="H60" s="223"/>
      <c r="I60" s="223"/>
      <c r="J60" s="312"/>
      <c r="K60" s="243"/>
      <c r="M60" s="257"/>
    </row>
    <row r="61" spans="1:13" ht="15">
      <c r="A61" s="282"/>
      <c r="B61" s="241"/>
      <c r="C61" s="241"/>
      <c r="D61" s="222"/>
      <c r="E61" s="223"/>
      <c r="F61" s="241"/>
      <c r="G61" s="254"/>
      <c r="H61" s="223"/>
      <c r="I61" s="223"/>
      <c r="J61" s="312"/>
      <c r="K61" s="243"/>
      <c r="M61" s="257"/>
    </row>
    <row r="62" spans="1:17" ht="15">
      <c r="A62" s="238"/>
      <c r="B62" s="241"/>
      <c r="C62" s="266" t="s">
        <v>10</v>
      </c>
      <c r="D62" s="267"/>
      <c r="E62" s="267"/>
      <c r="F62" s="268">
        <f>SUM(F40:F60)</f>
        <v>0</v>
      </c>
      <c r="G62" s="269">
        <f>SUM(G39:G61)</f>
        <v>700518000</v>
      </c>
      <c r="H62" s="223"/>
      <c r="I62" s="313"/>
      <c r="J62" s="312"/>
      <c r="K62" s="243"/>
      <c r="M62" s="257"/>
      <c r="N62" s="378"/>
      <c r="O62" s="378"/>
      <c r="P62" s="378"/>
      <c r="Q62" s="280"/>
    </row>
    <row r="63" spans="1:17" s="378" customFormat="1" ht="15">
      <c r="A63" s="294" t="s">
        <v>18</v>
      </c>
      <c r="B63" s="295"/>
      <c r="C63" s="296"/>
      <c r="D63" s="296"/>
      <c r="E63" s="296"/>
      <c r="F63" s="295"/>
      <c r="G63" s="297"/>
      <c r="H63" s="298"/>
      <c r="I63" s="298"/>
      <c r="J63" s="296"/>
      <c r="K63" s="299" t="s">
        <v>18</v>
      </c>
      <c r="L63" s="403"/>
      <c r="M63" s="257"/>
      <c r="Q63" s="280"/>
    </row>
    <row r="64" spans="1:17" s="378" customFormat="1" ht="15">
      <c r="A64" s="300"/>
      <c r="B64" s="234"/>
      <c r="C64" s="301"/>
      <c r="D64" s="301"/>
      <c r="E64" s="302" t="str">
        <f>E36</f>
        <v>WILLIAMS BRAZIL SUGAR LINE UP EDITION 26.06.2019</v>
      </c>
      <c r="F64" s="234"/>
      <c r="G64" s="303"/>
      <c r="H64" s="304"/>
      <c r="I64" s="304"/>
      <c r="J64" s="301"/>
      <c r="K64" s="305"/>
      <c r="L64" s="403"/>
      <c r="M64" s="309"/>
      <c r="N64" s="261"/>
      <c r="O64" s="261"/>
      <c r="P64" s="261"/>
      <c r="Q64" s="280"/>
    </row>
    <row r="65" spans="1:17" ht="15">
      <c r="A65" s="306"/>
      <c r="B65" s="239" t="s">
        <v>41</v>
      </c>
      <c r="C65" s="240"/>
      <c r="D65" s="278"/>
      <c r="E65" s="278"/>
      <c r="F65" s="279"/>
      <c r="G65" s="307"/>
      <c r="H65" s="308"/>
      <c r="I65" s="308"/>
      <c r="J65" s="308"/>
      <c r="K65" s="363"/>
      <c r="M65" s="257"/>
      <c r="N65" s="378"/>
      <c r="O65" s="378"/>
      <c r="P65" s="378"/>
      <c r="Q65" s="280"/>
    </row>
    <row r="66" spans="1:13" ht="15" customHeight="1">
      <c r="A66" s="245"/>
      <c r="B66" s="246"/>
      <c r="C66" s="247" t="s">
        <v>20</v>
      </c>
      <c r="D66" s="248"/>
      <c r="E66" s="248"/>
      <c r="F66" s="248"/>
      <c r="G66" s="157" t="s">
        <v>57</v>
      </c>
      <c r="H66" s="158" t="s">
        <v>64</v>
      </c>
      <c r="I66" s="247" t="s">
        <v>56</v>
      </c>
      <c r="J66" s="248"/>
      <c r="K66" s="251"/>
      <c r="M66" s="257"/>
    </row>
    <row r="67" spans="1:13" s="378" customFormat="1" ht="15" customHeight="1">
      <c r="A67" s="282" t="s">
        <v>64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81"/>
      <c r="L67" s="403"/>
      <c r="M67" s="257"/>
    </row>
    <row r="68" spans="1:13" ht="15" customHeight="1">
      <c r="A68" s="245"/>
      <c r="B68" s="258"/>
      <c r="C68" s="247" t="s">
        <v>47</v>
      </c>
      <c r="D68" s="248"/>
      <c r="E68" s="248"/>
      <c r="F68" s="248"/>
      <c r="G68" s="249" t="s">
        <v>57</v>
      </c>
      <c r="H68" s="158" t="s">
        <v>64</v>
      </c>
      <c r="I68" s="247" t="s">
        <v>56</v>
      </c>
      <c r="J68" s="248"/>
      <c r="K68" s="251"/>
      <c r="M68" s="257"/>
    </row>
    <row r="69" spans="1:13" ht="15" customHeight="1">
      <c r="A69" s="282" t="s">
        <v>64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81"/>
      <c r="M69" s="257"/>
    </row>
    <row r="70" spans="1:13" ht="15">
      <c r="A70" s="245"/>
      <c r="B70" s="258"/>
      <c r="C70" s="247" t="s">
        <v>21</v>
      </c>
      <c r="D70" s="248"/>
      <c r="E70" s="248"/>
      <c r="F70" s="248"/>
      <c r="G70" s="249" t="s">
        <v>57</v>
      </c>
      <c r="H70" s="250">
        <f>MEDIAN(L71:L74)</f>
        <v>0.5</v>
      </c>
      <c r="I70" s="155" t="s">
        <v>56</v>
      </c>
      <c r="J70" s="248"/>
      <c r="K70" s="251"/>
      <c r="M70" s="257"/>
    </row>
    <row r="71" spans="1:13" s="430" customFormat="1" ht="15.75" customHeight="1">
      <c r="A71" s="406" t="s">
        <v>145</v>
      </c>
      <c r="B71" s="407"/>
      <c r="C71" s="408">
        <v>43644</v>
      </c>
      <c r="D71" s="409">
        <v>43644</v>
      </c>
      <c r="E71" s="409">
        <v>43646</v>
      </c>
      <c r="G71" s="411">
        <v>30800000</v>
      </c>
      <c r="H71" s="412" t="s">
        <v>9</v>
      </c>
      <c r="I71" s="412" t="s">
        <v>150</v>
      </c>
      <c r="J71" s="412" t="s">
        <v>151</v>
      </c>
      <c r="K71" s="413"/>
      <c r="L71" s="414">
        <f aca="true" t="shared" si="1" ref="L71:L76">DAYS360(C71,D71)</f>
        <v>0</v>
      </c>
      <c r="M71" s="415"/>
    </row>
    <row r="72" spans="1:13" s="430" customFormat="1" ht="15.75" customHeight="1">
      <c r="A72" s="406" t="s">
        <v>146</v>
      </c>
      <c r="B72" s="407"/>
      <c r="C72" s="408">
        <v>43638</v>
      </c>
      <c r="D72" s="409">
        <v>43651</v>
      </c>
      <c r="E72" s="409">
        <v>43653</v>
      </c>
      <c r="G72" s="411">
        <v>33000000</v>
      </c>
      <c r="H72" s="412" t="s">
        <v>9</v>
      </c>
      <c r="I72" s="412" t="s">
        <v>87</v>
      </c>
      <c r="J72" s="412" t="s">
        <v>84</v>
      </c>
      <c r="K72" s="413"/>
      <c r="L72" s="414">
        <f t="shared" si="1"/>
        <v>13</v>
      </c>
      <c r="M72" s="415"/>
    </row>
    <row r="73" spans="1:13" s="430" customFormat="1" ht="15.75" customHeight="1">
      <c r="A73" s="406" t="s">
        <v>147</v>
      </c>
      <c r="B73" s="407"/>
      <c r="C73" s="408">
        <v>43653</v>
      </c>
      <c r="D73" s="409">
        <v>43653</v>
      </c>
      <c r="E73" s="409">
        <v>43655</v>
      </c>
      <c r="G73" s="411">
        <v>29500000</v>
      </c>
      <c r="H73" s="412" t="s">
        <v>9</v>
      </c>
      <c r="I73" s="412" t="s">
        <v>85</v>
      </c>
      <c r="J73" s="412" t="s">
        <v>162</v>
      </c>
      <c r="K73" s="413"/>
      <c r="L73" s="414">
        <f t="shared" si="1"/>
        <v>0</v>
      </c>
      <c r="M73" s="415"/>
    </row>
    <row r="74" spans="1:13" s="430" customFormat="1" ht="15.75" customHeight="1">
      <c r="A74" s="406" t="s">
        <v>148</v>
      </c>
      <c r="B74" s="407"/>
      <c r="C74" s="408">
        <v>43654</v>
      </c>
      <c r="D74" s="409">
        <v>43655</v>
      </c>
      <c r="E74" s="409">
        <v>43657</v>
      </c>
      <c r="G74" s="411">
        <v>38500000</v>
      </c>
      <c r="H74" s="412" t="s">
        <v>9</v>
      </c>
      <c r="I74" s="412" t="s">
        <v>87</v>
      </c>
      <c r="J74" s="412" t="s">
        <v>84</v>
      </c>
      <c r="K74" s="413"/>
      <c r="L74" s="414">
        <f t="shared" si="1"/>
        <v>1</v>
      </c>
      <c r="M74" s="415"/>
    </row>
    <row r="75" spans="1:13" ht="13.5" customHeight="1">
      <c r="A75" s="245"/>
      <c r="B75" s="258"/>
      <c r="C75" s="247" t="s">
        <v>42</v>
      </c>
      <c r="D75" s="248"/>
      <c r="E75" s="248"/>
      <c r="F75" s="248"/>
      <c r="G75" s="157" t="s">
        <v>57</v>
      </c>
      <c r="H75" s="250">
        <f>MEDIAN(L76)</f>
        <v>11</v>
      </c>
      <c r="I75" s="247" t="s">
        <v>56</v>
      </c>
      <c r="J75" s="248"/>
      <c r="K75" s="251"/>
      <c r="M75" s="257"/>
    </row>
    <row r="76" spans="1:13" s="430" customFormat="1" ht="15.75" customHeight="1">
      <c r="A76" s="406" t="s">
        <v>152</v>
      </c>
      <c r="B76" s="407"/>
      <c r="C76" s="408">
        <v>43648</v>
      </c>
      <c r="D76" s="409">
        <v>43659</v>
      </c>
      <c r="E76" s="409">
        <v>43664</v>
      </c>
      <c r="F76" s="411">
        <v>10000000</v>
      </c>
      <c r="G76" s="411"/>
      <c r="H76" s="412" t="s">
        <v>153</v>
      </c>
      <c r="I76" s="412" t="s">
        <v>11</v>
      </c>
      <c r="J76" s="412" t="s">
        <v>15</v>
      </c>
      <c r="K76" s="413"/>
      <c r="L76" s="414">
        <f t="shared" si="1"/>
        <v>11</v>
      </c>
      <c r="M76" s="415"/>
    </row>
    <row r="77" spans="1:13" ht="15">
      <c r="A77" s="245"/>
      <c r="B77" s="258"/>
      <c r="C77" s="247" t="s">
        <v>49</v>
      </c>
      <c r="D77" s="248"/>
      <c r="E77" s="248"/>
      <c r="F77" s="248"/>
      <c r="G77" s="249" t="s">
        <v>57</v>
      </c>
      <c r="H77" s="259" t="s">
        <v>64</v>
      </c>
      <c r="I77" s="247" t="s">
        <v>56</v>
      </c>
      <c r="J77" s="248"/>
      <c r="K77" s="251"/>
      <c r="M77" s="257"/>
    </row>
    <row r="78" spans="1:13" s="378" customFormat="1" ht="15" customHeight="1">
      <c r="A78" s="282" t="s">
        <v>64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81"/>
      <c r="L78" s="403"/>
      <c r="M78" s="257"/>
    </row>
    <row r="79" spans="1:13" ht="15">
      <c r="A79" s="245"/>
      <c r="B79" s="258"/>
      <c r="C79" s="247" t="s">
        <v>35</v>
      </c>
      <c r="D79" s="248"/>
      <c r="E79" s="248"/>
      <c r="F79" s="248"/>
      <c r="G79" s="249" t="s">
        <v>57</v>
      </c>
      <c r="H79" s="259" t="s">
        <v>64</v>
      </c>
      <c r="I79" s="247" t="s">
        <v>56</v>
      </c>
      <c r="J79" s="248"/>
      <c r="K79" s="251"/>
      <c r="M79" s="257"/>
    </row>
    <row r="80" spans="1:13" s="378" customFormat="1" ht="15" customHeight="1">
      <c r="A80" s="282" t="s">
        <v>64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81"/>
      <c r="L80" s="403"/>
      <c r="M80" s="257"/>
    </row>
    <row r="81" spans="1:13" s="378" customFormat="1" ht="15">
      <c r="A81" s="245"/>
      <c r="B81" s="258"/>
      <c r="C81" s="155" t="s">
        <v>75</v>
      </c>
      <c r="D81" s="248"/>
      <c r="E81" s="248"/>
      <c r="F81" s="248"/>
      <c r="G81" s="249" t="s">
        <v>57</v>
      </c>
      <c r="H81" s="158" t="s">
        <v>64</v>
      </c>
      <c r="I81" s="247" t="s">
        <v>56</v>
      </c>
      <c r="J81" s="248"/>
      <c r="K81" s="251"/>
      <c r="L81" s="403"/>
      <c r="M81" s="257"/>
    </row>
    <row r="82" spans="1:13" s="378" customFormat="1" ht="15" customHeight="1">
      <c r="A82" s="282" t="s">
        <v>64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81"/>
      <c r="L82" s="403"/>
      <c r="M82" s="257"/>
    </row>
    <row r="83" spans="1:13" ht="15" customHeight="1">
      <c r="A83" s="245"/>
      <c r="B83" s="258"/>
      <c r="C83" s="247" t="s">
        <v>23</v>
      </c>
      <c r="D83" s="248"/>
      <c r="E83" s="248"/>
      <c r="F83" s="248"/>
      <c r="G83" s="249" t="s">
        <v>57</v>
      </c>
      <c r="H83" s="250">
        <f>MEDIAN(L84)</f>
        <v>0</v>
      </c>
      <c r="I83" s="155" t="s">
        <v>56</v>
      </c>
      <c r="J83" s="248"/>
      <c r="K83" s="251"/>
      <c r="M83" s="257"/>
    </row>
    <row r="84" spans="1:13" s="419" customFormat="1" ht="15" customHeight="1">
      <c r="A84" s="406" t="s">
        <v>152</v>
      </c>
      <c r="B84" s="407"/>
      <c r="C84" s="408">
        <v>43648</v>
      </c>
      <c r="D84" s="409">
        <v>43648</v>
      </c>
      <c r="E84" s="409">
        <v>43659</v>
      </c>
      <c r="F84" s="411">
        <v>17000000</v>
      </c>
      <c r="G84" s="411"/>
      <c r="H84" s="412" t="s">
        <v>153</v>
      </c>
      <c r="I84" s="412" t="s">
        <v>11</v>
      </c>
      <c r="J84" s="412" t="s">
        <v>15</v>
      </c>
      <c r="K84" s="281"/>
      <c r="L84" s="414">
        <f>DAYS360(C84,D84)</f>
        <v>0</v>
      </c>
      <c r="M84" s="309"/>
    </row>
    <row r="85" spans="1:13" ht="15">
      <c r="A85" s="238"/>
      <c r="B85" s="314"/>
      <c r="C85" s="315"/>
      <c r="D85" s="316"/>
      <c r="E85" s="315"/>
      <c r="F85" s="276"/>
      <c r="G85" s="317"/>
      <c r="H85" s="308"/>
      <c r="I85" s="308"/>
      <c r="J85" s="275"/>
      <c r="K85" s="363"/>
      <c r="M85" s="257"/>
    </row>
    <row r="86" spans="1:13" ht="15">
      <c r="A86" s="265"/>
      <c r="B86" s="362"/>
      <c r="C86" s="364" t="s">
        <v>10</v>
      </c>
      <c r="D86" s="365"/>
      <c r="E86" s="365"/>
      <c r="F86" s="268">
        <f>SUM(F66:F85)</f>
        <v>27000000</v>
      </c>
      <c r="G86" s="269">
        <f>SUM(G67:G85)</f>
        <v>131800000</v>
      </c>
      <c r="H86" s="362"/>
      <c r="I86" s="362"/>
      <c r="J86" s="362"/>
      <c r="K86" s="363"/>
      <c r="M86" s="257"/>
    </row>
    <row r="87" spans="1:13" ht="15">
      <c r="A87" s="265"/>
      <c r="B87" s="362"/>
      <c r="C87" s="217"/>
      <c r="D87" s="217"/>
      <c r="E87" s="217"/>
      <c r="F87" s="217"/>
      <c r="G87" s="217"/>
      <c r="H87" s="362"/>
      <c r="I87" s="362"/>
      <c r="J87" s="362"/>
      <c r="K87" s="318"/>
      <c r="M87" s="257"/>
    </row>
    <row r="88" spans="1:13" ht="15" customHeight="1">
      <c r="A88" s="306"/>
      <c r="B88" s="319"/>
      <c r="C88" s="314"/>
      <c r="D88" s="314"/>
      <c r="E88" s="314"/>
      <c r="F88" s="317"/>
      <c r="G88" s="317"/>
      <c r="H88" s="320"/>
      <c r="I88" s="320"/>
      <c r="J88" s="321"/>
      <c r="K88" s="363"/>
      <c r="M88" s="257"/>
    </row>
    <row r="89" spans="1:13" ht="15">
      <c r="A89" s="265"/>
      <c r="B89" s="362"/>
      <c r="C89" s="217"/>
      <c r="D89" s="217"/>
      <c r="E89" s="217"/>
      <c r="F89" s="217"/>
      <c r="G89" s="217"/>
      <c r="H89" s="362"/>
      <c r="I89" s="362"/>
      <c r="J89" s="362"/>
      <c r="K89" s="363"/>
      <c r="M89" s="257"/>
    </row>
    <row r="90" spans="1:13" ht="15">
      <c r="A90" s="265"/>
      <c r="B90" s="442" t="s">
        <v>70</v>
      </c>
      <c r="C90" s="443"/>
      <c r="D90" s="443"/>
      <c r="E90" s="365"/>
      <c r="F90" s="268">
        <f>+F14+F62+F86+F34+F20+F28</f>
        <v>27000000</v>
      </c>
      <c r="G90" s="269">
        <f>+G14+G62+G86+G20+G28</f>
        <v>868618000</v>
      </c>
      <c r="H90" s="362"/>
      <c r="I90" s="362"/>
      <c r="J90" s="362"/>
      <c r="K90" s="363"/>
      <c r="M90" s="257"/>
    </row>
    <row r="91" spans="1:13" ht="15" customHeight="1">
      <c r="A91" s="322"/>
      <c r="B91" s="319"/>
      <c r="C91" s="277"/>
      <c r="D91" s="278"/>
      <c r="E91" s="278"/>
      <c r="F91" s="279"/>
      <c r="G91" s="279"/>
      <c r="H91" s="320"/>
      <c r="I91" s="320"/>
      <c r="J91" s="321"/>
      <c r="K91" s="318"/>
      <c r="M91" s="257"/>
    </row>
    <row r="92" spans="1:13" ht="15">
      <c r="A92" s="323" t="s">
        <v>62</v>
      </c>
      <c r="B92" s="324"/>
      <c r="C92" s="325"/>
      <c r="D92" s="325"/>
      <c r="E92" s="325"/>
      <c r="F92" s="324"/>
      <c r="G92" s="326"/>
      <c r="H92" s="327"/>
      <c r="I92" s="327"/>
      <c r="J92" s="325"/>
      <c r="K92" s="299" t="s">
        <v>62</v>
      </c>
      <c r="M92" s="257"/>
    </row>
    <row r="93" spans="1:13" ht="15">
      <c r="A93" s="328"/>
      <c r="B93" s="234"/>
      <c r="C93" s="329"/>
      <c r="D93" s="329"/>
      <c r="E93" s="329"/>
      <c r="F93" s="234"/>
      <c r="G93" s="303"/>
      <c r="H93" s="304"/>
      <c r="I93" s="304"/>
      <c r="J93" s="329"/>
      <c r="K93" s="330"/>
      <c r="M93" s="257"/>
    </row>
    <row r="94" spans="1:13" ht="39" customHeight="1">
      <c r="A94" s="306"/>
      <c r="B94" s="331"/>
      <c r="C94" s="315"/>
      <c r="D94" s="315"/>
      <c r="E94" s="315"/>
      <c r="F94" s="241"/>
      <c r="G94" s="332" t="str">
        <f>+C1</f>
        <v>Williams Brazil</v>
      </c>
      <c r="H94" s="333"/>
      <c r="I94" s="333"/>
      <c r="J94" s="333"/>
      <c r="K94" s="318"/>
      <c r="M94" s="257"/>
    </row>
    <row r="95" spans="1:13" ht="23.25" customHeight="1">
      <c r="A95" s="322"/>
      <c r="B95" s="334"/>
      <c r="C95" s="220"/>
      <c r="D95" s="220"/>
      <c r="E95" s="220"/>
      <c r="F95" s="241"/>
      <c r="G95" s="335" t="str">
        <f>+C2</f>
        <v>SUGAR LINE UP edition 26.06.2019</v>
      </c>
      <c r="H95" s="220"/>
      <c r="I95" s="220"/>
      <c r="J95" s="220"/>
      <c r="K95" s="336"/>
      <c r="M95" s="257"/>
    </row>
    <row r="96" spans="1:13" ht="15" customHeight="1">
      <c r="A96" s="322"/>
      <c r="B96" s="220"/>
      <c r="C96" s="220"/>
      <c r="D96" s="220"/>
      <c r="E96" s="220"/>
      <c r="F96" s="220"/>
      <c r="G96" s="220"/>
      <c r="H96" s="220"/>
      <c r="I96" s="220"/>
      <c r="J96" s="220"/>
      <c r="K96" s="336"/>
      <c r="M96" s="257"/>
    </row>
    <row r="97" spans="1:13" ht="15" customHeight="1">
      <c r="A97" s="322"/>
      <c r="B97" s="220"/>
      <c r="C97" s="220"/>
      <c r="D97" s="220"/>
      <c r="E97" s="220"/>
      <c r="F97" s="220"/>
      <c r="G97" s="220"/>
      <c r="H97" s="220"/>
      <c r="I97" s="220"/>
      <c r="J97" s="220"/>
      <c r="K97" s="336"/>
      <c r="M97" s="257"/>
    </row>
    <row r="98" spans="1:13" ht="15" customHeight="1">
      <c r="A98" s="337" t="s">
        <v>68</v>
      </c>
      <c r="B98" s="338"/>
      <c r="C98" s="315"/>
      <c r="D98" s="315"/>
      <c r="E98" s="315"/>
      <c r="F98" s="315"/>
      <c r="G98" s="315"/>
      <c r="H98" s="333"/>
      <c r="I98" s="333"/>
      <c r="J98" s="315"/>
      <c r="K98" s="318"/>
      <c r="M98" s="257"/>
    </row>
    <row r="99" spans="1:13" ht="15" customHeight="1">
      <c r="A99" s="339" t="s">
        <v>45</v>
      </c>
      <c r="B99" s="276">
        <f>SUM(F14:G14)</f>
        <v>0</v>
      </c>
      <c r="C99" s="315"/>
      <c r="D99" s="315"/>
      <c r="E99" s="315"/>
      <c r="F99" s="315"/>
      <c r="G99" s="315"/>
      <c r="H99" s="333"/>
      <c r="I99" s="333"/>
      <c r="J99" s="315"/>
      <c r="K99" s="318"/>
      <c r="M99" s="257"/>
    </row>
    <row r="100" spans="1:13" ht="15" customHeight="1">
      <c r="A100" s="339" t="s">
        <v>55</v>
      </c>
      <c r="B100" s="276">
        <f>F20</f>
        <v>0</v>
      </c>
      <c r="C100" s="315"/>
      <c r="D100" s="315"/>
      <c r="E100" s="315"/>
      <c r="F100" s="315"/>
      <c r="G100" s="315"/>
      <c r="H100" s="333"/>
      <c r="I100" s="333"/>
      <c r="J100" s="315"/>
      <c r="K100" s="318"/>
      <c r="M100" s="257"/>
    </row>
    <row r="101" spans="1:13" ht="15" customHeight="1">
      <c r="A101" s="339" t="s">
        <v>46</v>
      </c>
      <c r="B101" s="276">
        <f>SUM(F28:G28)</f>
        <v>36300000</v>
      </c>
      <c r="C101" s="315"/>
      <c r="D101" s="315"/>
      <c r="E101" s="315"/>
      <c r="F101" s="315"/>
      <c r="G101" s="315"/>
      <c r="H101" s="333"/>
      <c r="I101" s="333"/>
      <c r="J101" s="315"/>
      <c r="K101" s="318"/>
      <c r="M101" s="257"/>
    </row>
    <row r="102" spans="1:13" ht="15" customHeight="1">
      <c r="A102" s="339" t="s">
        <v>12</v>
      </c>
      <c r="B102" s="276">
        <f>SUM(F62:G62)</f>
        <v>700518000</v>
      </c>
      <c r="C102" s="315"/>
      <c r="D102" s="315"/>
      <c r="E102" s="315"/>
      <c r="F102" s="315"/>
      <c r="G102" s="315"/>
      <c r="H102" s="333"/>
      <c r="I102" s="333"/>
      <c r="J102" s="315"/>
      <c r="K102" s="336"/>
      <c r="M102" s="257"/>
    </row>
    <row r="103" spans="1:13" ht="15" customHeight="1">
      <c r="A103" s="339" t="s">
        <v>41</v>
      </c>
      <c r="B103" s="276">
        <f>SUM(F86:G86)</f>
        <v>158800000</v>
      </c>
      <c r="C103" s="315"/>
      <c r="D103" s="315"/>
      <c r="E103" s="315"/>
      <c r="F103" s="315"/>
      <c r="G103" s="315"/>
      <c r="H103" s="333"/>
      <c r="I103" s="333"/>
      <c r="J103" s="315"/>
      <c r="K103" s="336"/>
      <c r="M103" s="257"/>
    </row>
    <row r="104" spans="1:13" ht="15" customHeight="1">
      <c r="A104" s="340" t="s">
        <v>26</v>
      </c>
      <c r="B104" s="341">
        <f>SUM(B99:B103)</f>
        <v>895618000</v>
      </c>
      <c r="C104" s="315"/>
      <c r="D104" s="315"/>
      <c r="E104" s="315"/>
      <c r="F104" s="315"/>
      <c r="G104" s="315"/>
      <c r="H104" s="333"/>
      <c r="I104" s="333"/>
      <c r="J104" s="315"/>
      <c r="K104" s="226"/>
      <c r="M104" s="257"/>
    </row>
    <row r="105" spans="1:13" ht="15" customHeight="1">
      <c r="A105" s="284"/>
      <c r="B105" s="241"/>
      <c r="C105" s="315"/>
      <c r="D105" s="315"/>
      <c r="E105" s="315"/>
      <c r="F105" s="315"/>
      <c r="G105" s="315"/>
      <c r="H105" s="333"/>
      <c r="I105" s="333"/>
      <c r="J105" s="315"/>
      <c r="K105" s="226"/>
      <c r="M105" s="257"/>
    </row>
    <row r="106" spans="1:13" ht="15" customHeight="1">
      <c r="A106" s="284"/>
      <c r="B106" s="241"/>
      <c r="C106" s="315"/>
      <c r="D106" s="315"/>
      <c r="E106" s="315"/>
      <c r="F106" s="315"/>
      <c r="G106" s="315"/>
      <c r="H106" s="333"/>
      <c r="I106" s="333"/>
      <c r="J106" s="315"/>
      <c r="K106" s="226"/>
      <c r="M106" s="257"/>
    </row>
    <row r="107" spans="1:13" ht="15" customHeight="1">
      <c r="A107" s="342"/>
      <c r="B107" s="343"/>
      <c r="C107" s="315"/>
      <c r="D107" s="315"/>
      <c r="E107" s="315"/>
      <c r="F107" s="315"/>
      <c r="G107" s="315"/>
      <c r="H107" s="333"/>
      <c r="I107" s="333"/>
      <c r="J107" s="315"/>
      <c r="K107" s="226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L108" s="425"/>
      <c r="M108" s="257"/>
    </row>
    <row r="109" spans="1:13" ht="15" customHeight="1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L109" s="425"/>
      <c r="M109" s="257"/>
    </row>
    <row r="110" spans="1:13" ht="15" customHeight="1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 customHeight="1">
      <c r="A111" s="342"/>
      <c r="B111" s="344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 customHeight="1">
      <c r="A112" s="342"/>
      <c r="B112" s="344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42"/>
      <c r="B113" s="344"/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46"/>
      <c r="B114" s="347"/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37" t="s">
        <v>69</v>
      </c>
      <c r="B115" s="338"/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39" t="s">
        <v>53</v>
      </c>
      <c r="B116" s="276">
        <f>SUMIF($H$7:$H$88,"A45",$F$7:$F$88)</f>
        <v>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39" t="s">
        <v>52</v>
      </c>
      <c r="B117" s="276">
        <f>SUMIF($H$7:$H$92,"B150",$F$7:$F$92)</f>
        <v>27000000</v>
      </c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39" t="s">
        <v>9</v>
      </c>
      <c r="B118" s="276">
        <f>SUMIF(H7:H91,"VHP",G7:G91)</f>
        <v>868618000</v>
      </c>
      <c r="C118" s="315"/>
      <c r="D118" s="315"/>
      <c r="E118" s="315"/>
      <c r="F118" s="315"/>
      <c r="G118" s="315"/>
      <c r="H118" s="333"/>
      <c r="I118" s="333"/>
      <c r="J118" s="315"/>
      <c r="K118" s="345"/>
      <c r="M118" s="257"/>
    </row>
    <row r="119" spans="1:13" ht="15">
      <c r="A119" s="180" t="s">
        <v>74</v>
      </c>
      <c r="B119" s="276">
        <v>0</v>
      </c>
      <c r="C119" s="315"/>
      <c r="D119" s="315"/>
      <c r="E119" s="315"/>
      <c r="F119" s="315"/>
      <c r="G119" s="315"/>
      <c r="H119" s="333"/>
      <c r="I119" s="333"/>
      <c r="J119" s="315"/>
      <c r="K119" s="345"/>
      <c r="M119" s="257"/>
    </row>
    <row r="120" spans="1:13" ht="15">
      <c r="A120" s="340" t="s">
        <v>26</v>
      </c>
      <c r="B120" s="341">
        <f>SUM(B116:B119)</f>
        <v>895618000</v>
      </c>
      <c r="C120" s="315"/>
      <c r="D120" s="315"/>
      <c r="E120" s="315"/>
      <c r="F120" s="315"/>
      <c r="G120" s="315"/>
      <c r="H120" s="333"/>
      <c r="I120" s="333"/>
      <c r="J120" s="315"/>
      <c r="K120" s="345"/>
      <c r="M120" s="257"/>
    </row>
    <row r="121" spans="1:13" ht="15">
      <c r="A121" s="346"/>
      <c r="B121" s="347"/>
      <c r="C121" s="315"/>
      <c r="D121" s="315"/>
      <c r="E121" s="315"/>
      <c r="F121" s="315"/>
      <c r="G121" s="315"/>
      <c r="H121" s="333"/>
      <c r="I121" s="333"/>
      <c r="J121" s="333"/>
      <c r="K121" s="345"/>
      <c r="M121" s="257"/>
    </row>
    <row r="122" spans="1:13" ht="15">
      <c r="A122" s="322"/>
      <c r="B122" s="348"/>
      <c r="C122" s="315"/>
      <c r="D122" s="315"/>
      <c r="E122" s="315"/>
      <c r="F122" s="315"/>
      <c r="G122" s="315"/>
      <c r="H122" s="333"/>
      <c r="I122" s="333"/>
      <c r="J122" s="333"/>
      <c r="K122" s="345"/>
      <c r="M122" s="257"/>
    </row>
    <row r="123" spans="1:13" ht="15">
      <c r="A123" s="284"/>
      <c r="B123" s="241"/>
      <c r="C123" s="315"/>
      <c r="D123" s="315"/>
      <c r="E123" s="315"/>
      <c r="F123" s="315"/>
      <c r="G123" s="315"/>
      <c r="H123" s="333"/>
      <c r="I123" s="333"/>
      <c r="J123" s="333"/>
      <c r="K123" s="345"/>
      <c r="M123" s="257"/>
    </row>
    <row r="124" spans="1:13" ht="15">
      <c r="A124" s="349"/>
      <c r="B124" s="350"/>
      <c r="C124" s="315"/>
      <c r="D124" s="315"/>
      <c r="E124" s="315"/>
      <c r="F124" s="315"/>
      <c r="G124" s="315"/>
      <c r="H124" s="333"/>
      <c r="I124" s="333"/>
      <c r="J124" s="333"/>
      <c r="K124" s="345"/>
      <c r="M124" s="257"/>
    </row>
    <row r="125" spans="1:13" ht="15">
      <c r="A125" s="322"/>
      <c r="B125" s="348"/>
      <c r="C125" s="220"/>
      <c r="D125" s="220"/>
      <c r="E125" s="220"/>
      <c r="F125" s="220"/>
      <c r="G125" s="220"/>
      <c r="H125" s="225"/>
      <c r="I125" s="220"/>
      <c r="J125" s="220"/>
      <c r="K125" s="226"/>
      <c r="M125" s="257"/>
    </row>
    <row r="126" spans="1:13" ht="15">
      <c r="A126" s="351"/>
      <c r="B126" s="352"/>
      <c r="C126" s="352"/>
      <c r="D126" s="352"/>
      <c r="E126" s="352"/>
      <c r="F126" s="352"/>
      <c r="G126" s="352"/>
      <c r="H126" s="225"/>
      <c r="I126" s="220"/>
      <c r="J126" s="220"/>
      <c r="K126" s="226"/>
      <c r="M126" s="257"/>
    </row>
    <row r="127" spans="1:13" ht="15">
      <c r="A127" s="284"/>
      <c r="B127" s="350"/>
      <c r="C127" s="241"/>
      <c r="D127" s="241"/>
      <c r="E127" s="241"/>
      <c r="F127" s="241"/>
      <c r="G127" s="241"/>
      <c r="H127" s="241"/>
      <c r="I127" s="241"/>
      <c r="J127" s="241"/>
      <c r="K127" s="243"/>
      <c r="M127" s="257"/>
    </row>
    <row r="128" spans="1:13" ht="15">
      <c r="A128" s="284"/>
      <c r="B128" s="241"/>
      <c r="C128" s="241"/>
      <c r="D128" s="241"/>
      <c r="E128" s="241"/>
      <c r="F128" s="241"/>
      <c r="G128" s="241"/>
      <c r="H128" s="241"/>
      <c r="I128" s="241"/>
      <c r="J128" s="241"/>
      <c r="K128" s="243"/>
      <c r="M128" s="257"/>
    </row>
    <row r="129" spans="1:11" ht="15">
      <c r="A129" s="284"/>
      <c r="B129" s="241"/>
      <c r="C129" s="241"/>
      <c r="D129" s="241"/>
      <c r="E129" s="241"/>
      <c r="F129" s="241"/>
      <c r="G129" s="241"/>
      <c r="H129" s="241"/>
      <c r="I129" s="241"/>
      <c r="J129" s="241"/>
      <c r="K129" s="243"/>
    </row>
    <row r="130" spans="1:11" ht="15">
      <c r="A130" s="294" t="s">
        <v>63</v>
      </c>
      <c r="B130" s="353"/>
      <c r="C130" s="353"/>
      <c r="D130" s="353"/>
      <c r="E130" s="353"/>
      <c r="F130" s="353"/>
      <c r="G130" s="353"/>
      <c r="H130" s="354"/>
      <c r="I130" s="353"/>
      <c r="J130" s="353"/>
      <c r="K130" s="299" t="s">
        <v>63</v>
      </c>
    </row>
    <row r="132" ht="15">
      <c r="A132" s="355"/>
    </row>
    <row r="133" spans="1:2" ht="15.75">
      <c r="A133" s="356"/>
      <c r="B133" s="357"/>
    </row>
    <row r="134" ht="15.75">
      <c r="A134" s="358"/>
    </row>
    <row r="135" ht="15">
      <c r="A135" s="359"/>
    </row>
    <row r="136" ht="15.75">
      <c r="A136" s="360"/>
    </row>
    <row r="137" ht="15">
      <c r="A137" s="359"/>
    </row>
  </sheetData>
  <sheetProtection password="F66E" sheet="1"/>
  <mergeCells count="4">
    <mergeCell ref="C1:K1"/>
    <mergeCell ref="C2:K2"/>
    <mergeCell ref="C3:K3"/>
    <mergeCell ref="B90:D90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5" max="10" man="1"/>
    <brk id="63" max="255" man="1"/>
    <brk id="92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0" sqref="I1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1"/>
      <c r="M1" s="59"/>
    </row>
    <row r="2" spans="1:13" ht="26.25">
      <c r="A2" s="34"/>
      <c r="B2" s="1"/>
      <c r="C2" s="436" t="str">
        <f>+LINEUP!C2</f>
        <v>SUGAR LINE UP edition 26.06.2019</v>
      </c>
      <c r="D2" s="436"/>
      <c r="E2" s="436"/>
      <c r="F2" s="436"/>
      <c r="G2" s="436"/>
      <c r="H2" s="436"/>
      <c r="I2" s="436"/>
      <c r="J2" s="436"/>
      <c r="K2" s="446"/>
      <c r="L2" s="1"/>
      <c r="M2" s="59"/>
    </row>
    <row r="3" spans="1:13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4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5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0" customFormat="1" ht="15">
      <c r="A48" s="406" t="s">
        <v>152</v>
      </c>
      <c r="B48" s="407"/>
      <c r="C48" s="408">
        <v>43648</v>
      </c>
      <c r="D48" s="409">
        <v>43659</v>
      </c>
      <c r="E48" s="409">
        <v>43664</v>
      </c>
      <c r="F48" s="411">
        <v>10000000</v>
      </c>
      <c r="G48" s="411"/>
      <c r="H48" s="412" t="s">
        <v>153</v>
      </c>
      <c r="I48" s="412" t="s">
        <v>11</v>
      </c>
      <c r="J48" s="412" t="s">
        <v>15</v>
      </c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19" customFormat="1" ht="15" customHeight="1">
      <c r="A56" s="406" t="s">
        <v>152</v>
      </c>
      <c r="B56" s="407"/>
      <c r="C56" s="408">
        <v>43648</v>
      </c>
      <c r="D56" s="409">
        <v>43648</v>
      </c>
      <c r="E56" s="409">
        <v>43659</v>
      </c>
      <c r="F56" s="411">
        <v>17000000</v>
      </c>
      <c r="G56" s="411"/>
      <c r="H56" s="412" t="s">
        <v>153</v>
      </c>
      <c r="I56" s="412" t="s">
        <v>11</v>
      </c>
      <c r="J56" s="412" t="s">
        <v>15</v>
      </c>
      <c r="K56" s="281"/>
      <c r="L56" s="403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27000000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27000000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26.06.2019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8" t="s">
        <v>25</v>
      </c>
      <c r="B69" s="449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27000000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27000000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8" t="s">
        <v>40</v>
      </c>
      <c r="B83" s="449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27000000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27000000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showGridLines="0" workbookViewId="0" topLeftCell="A1">
      <selection activeCell="E13" sqref="E13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4"/>
      <c r="B2" s="1"/>
      <c r="C2" s="436" t="str">
        <f>+LINEUP!C2</f>
        <v>SUGAR LINE UP edition 26.06.2019</v>
      </c>
      <c r="D2" s="436"/>
      <c r="E2" s="436"/>
      <c r="F2" s="436"/>
      <c r="G2" s="436"/>
      <c r="H2" s="436"/>
      <c r="I2" s="436"/>
      <c r="J2" s="436"/>
      <c r="K2" s="446"/>
    </row>
    <row r="3" spans="1:11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1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22"/>
      <c r="L10" s="403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0" customFormat="1" ht="15.75" customHeight="1">
      <c r="A22" s="406" t="s">
        <v>143</v>
      </c>
      <c r="B22" s="407"/>
      <c r="C22" s="408">
        <v>43642</v>
      </c>
      <c r="D22" s="409">
        <v>43642</v>
      </c>
      <c r="E22" s="409">
        <v>43646</v>
      </c>
      <c r="G22" s="411">
        <v>36300000</v>
      </c>
      <c r="H22" s="412" t="s">
        <v>9</v>
      </c>
      <c r="I22" s="412" t="s">
        <v>11</v>
      </c>
      <c r="J22" s="412" t="s">
        <v>66</v>
      </c>
      <c r="K22" s="413"/>
      <c r="L22" s="414"/>
      <c r="M22" s="415"/>
    </row>
    <row r="23" spans="1:13" s="410" customFormat="1" ht="15.75" customHeight="1">
      <c r="A23" s="406" t="s">
        <v>116</v>
      </c>
      <c r="B23" s="407"/>
      <c r="C23" s="428" t="s">
        <v>144</v>
      </c>
      <c r="D23" s="409"/>
      <c r="E23" s="409"/>
      <c r="G23" s="411"/>
      <c r="H23" s="412"/>
      <c r="I23" s="412"/>
      <c r="J23" s="412"/>
      <c r="K23" s="413"/>
      <c r="L23" s="414"/>
      <c r="M23" s="415"/>
    </row>
    <row r="24" spans="1:13" s="218" customFormat="1" ht="14.25" customHeight="1">
      <c r="A24" s="245"/>
      <c r="B24" s="258"/>
      <c r="C24" s="247" t="s">
        <v>50</v>
      </c>
      <c r="D24" s="248"/>
      <c r="E24" s="380"/>
      <c r="F24" s="248"/>
      <c r="G24" s="249" t="s">
        <v>57</v>
      </c>
      <c r="H24" s="259"/>
      <c r="I24" s="247"/>
      <c r="J24" s="248"/>
      <c r="K24" s="251"/>
      <c r="L24" s="280"/>
      <c r="M24" s="244"/>
    </row>
    <row r="25" spans="1:13" s="218" customFormat="1" ht="15">
      <c r="A25" s="260" t="s">
        <v>64</v>
      </c>
      <c r="B25" s="217"/>
      <c r="C25" s="217"/>
      <c r="D25" s="217"/>
      <c r="E25" s="382"/>
      <c r="F25" s="217"/>
      <c r="G25" s="217"/>
      <c r="H25" s="217"/>
      <c r="I25" s="217"/>
      <c r="J25" s="217"/>
      <c r="K25" s="281"/>
      <c r="L25" s="280"/>
      <c r="M25" s="244"/>
    </row>
    <row r="26" spans="1:13" s="218" customFormat="1" ht="15">
      <c r="A26" s="265"/>
      <c r="B26" s="362"/>
      <c r="C26" s="364" t="s">
        <v>10</v>
      </c>
      <c r="D26" s="365"/>
      <c r="E26" s="387"/>
      <c r="F26" s="268">
        <f>SUM(F21:F24)</f>
        <v>0</v>
      </c>
      <c r="G26" s="269">
        <f>SUM(G22:G25)</f>
        <v>36300000</v>
      </c>
      <c r="H26" s="362"/>
      <c r="I26" s="362"/>
      <c r="J26" s="362"/>
      <c r="K26" s="363"/>
      <c r="L26" s="237"/>
      <c r="M26" s="244"/>
    </row>
    <row r="27" spans="1:13" s="218" customFormat="1" ht="15">
      <c r="A27" s="265"/>
      <c r="B27" s="362"/>
      <c r="C27" s="277"/>
      <c r="D27" s="278"/>
      <c r="E27" s="278"/>
      <c r="F27" s="279"/>
      <c r="G27" s="279"/>
      <c r="H27" s="362"/>
      <c r="I27" s="362"/>
      <c r="J27" s="362"/>
      <c r="K27" s="363"/>
      <c r="L27" s="237"/>
      <c r="M27" s="244"/>
    </row>
    <row r="28" spans="1:13" s="218" customFormat="1" ht="15">
      <c r="A28" s="284"/>
      <c r="B28" s="239" t="s">
        <v>48</v>
      </c>
      <c r="C28" s="240"/>
      <c r="D28" s="362"/>
      <c r="E28" s="382"/>
      <c r="F28" s="285"/>
      <c r="G28" s="285"/>
      <c r="H28" s="242"/>
      <c r="I28" s="242"/>
      <c r="J28" s="242"/>
      <c r="K28" s="286"/>
      <c r="L28" s="237"/>
      <c r="M28" s="244"/>
    </row>
    <row r="29" spans="1:13" s="218" customFormat="1" ht="15">
      <c r="A29" s="245"/>
      <c r="B29" s="246"/>
      <c r="C29" s="247" t="s">
        <v>50</v>
      </c>
      <c r="D29" s="248"/>
      <c r="E29" s="380"/>
      <c r="F29" s="248"/>
      <c r="G29" s="249" t="s">
        <v>57</v>
      </c>
      <c r="H29" s="249"/>
      <c r="I29" s="247"/>
      <c r="J29" s="248"/>
      <c r="K29" s="251"/>
      <c r="L29" s="256"/>
      <c r="M29" s="257"/>
    </row>
    <row r="30" spans="1:13" s="218" customFormat="1" ht="15">
      <c r="A30" s="260" t="s">
        <v>64</v>
      </c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60"/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L31" s="256"/>
      <c r="M31" s="257"/>
    </row>
    <row r="32" spans="1:13" s="218" customFormat="1" ht="15">
      <c r="A32" s="293"/>
      <c r="B32" s="270"/>
      <c r="C32" s="364" t="s">
        <v>10</v>
      </c>
      <c r="D32" s="365"/>
      <c r="E32" s="387"/>
      <c r="F32" s="268">
        <f>SUM(F30)</f>
        <v>0</v>
      </c>
      <c r="G32" s="269">
        <v>0</v>
      </c>
      <c r="H32" s="270"/>
      <c r="I32" s="270"/>
      <c r="J32" s="270"/>
      <c r="K32" s="363"/>
      <c r="L32" s="256"/>
      <c r="M32" s="257"/>
    </row>
    <row r="33" spans="1:13" s="218" customFormat="1" ht="15">
      <c r="A33" s="294" t="s">
        <v>16</v>
      </c>
      <c r="B33" s="295"/>
      <c r="C33" s="296"/>
      <c r="D33" s="296"/>
      <c r="E33" s="298"/>
      <c r="F33" s="295"/>
      <c r="G33" s="297"/>
      <c r="H33" s="298"/>
      <c r="I33" s="298"/>
      <c r="J33" s="296"/>
      <c r="K33" s="299" t="s">
        <v>16</v>
      </c>
      <c r="L33" s="256"/>
      <c r="M33" s="257"/>
    </row>
    <row r="34" spans="1:13" s="218" customFormat="1" ht="15">
      <c r="A34" s="300"/>
      <c r="B34" s="234"/>
      <c r="C34" s="301"/>
      <c r="D34" s="301"/>
      <c r="E34" s="384" t="s">
        <v>142</v>
      </c>
      <c r="F34" s="234"/>
      <c r="G34" s="303"/>
      <c r="H34" s="304"/>
      <c r="I34" s="304"/>
      <c r="J34" s="301"/>
      <c r="K34" s="305"/>
      <c r="L34" s="256"/>
      <c r="M34" s="257"/>
    </row>
    <row r="35" spans="1:13" s="261" customFormat="1" ht="15">
      <c r="A35" s="306"/>
      <c r="B35" s="239" t="s">
        <v>12</v>
      </c>
      <c r="C35" s="240"/>
      <c r="D35" s="278"/>
      <c r="E35" s="278"/>
      <c r="F35" s="279"/>
      <c r="G35" s="307"/>
      <c r="H35" s="308"/>
      <c r="I35" s="308"/>
      <c r="J35" s="308"/>
      <c r="K35" s="363"/>
      <c r="L35" s="256"/>
      <c r="M35" s="309"/>
    </row>
    <row r="36" spans="1:13" s="261" customFormat="1" ht="15">
      <c r="A36" s="245"/>
      <c r="B36" s="246"/>
      <c r="C36" s="247" t="s">
        <v>13</v>
      </c>
      <c r="D36" s="248"/>
      <c r="E36" s="380"/>
      <c r="F36" s="248"/>
      <c r="G36" s="249" t="s">
        <v>57</v>
      </c>
      <c r="H36" s="250"/>
      <c r="I36" s="247"/>
      <c r="J36" s="248"/>
      <c r="K36" s="251"/>
      <c r="L36" s="310"/>
      <c r="M36" s="309"/>
    </row>
    <row r="37" spans="1:13" s="430" customFormat="1" ht="15.75" customHeight="1">
      <c r="A37" s="406" t="s">
        <v>129</v>
      </c>
      <c r="B37" s="407"/>
      <c r="C37" s="408">
        <v>43641</v>
      </c>
      <c r="D37" s="409">
        <v>43643</v>
      </c>
      <c r="E37" s="409">
        <v>43644</v>
      </c>
      <c r="G37" s="411">
        <v>48500000</v>
      </c>
      <c r="H37" s="412" t="s">
        <v>9</v>
      </c>
      <c r="I37" s="412" t="s">
        <v>11</v>
      </c>
      <c r="J37" s="412" t="s">
        <v>88</v>
      </c>
      <c r="K37" s="413"/>
      <c r="L37" s="414"/>
      <c r="M37" s="415"/>
    </row>
    <row r="38" spans="1:13" s="430" customFormat="1" ht="15.75" customHeight="1">
      <c r="A38" s="406" t="s">
        <v>102</v>
      </c>
      <c r="B38" s="407"/>
      <c r="C38" s="408">
        <v>43621</v>
      </c>
      <c r="D38" s="409">
        <v>43642</v>
      </c>
      <c r="E38" s="409">
        <v>43643</v>
      </c>
      <c r="G38" s="411">
        <v>53908000</v>
      </c>
      <c r="H38" s="412" t="s">
        <v>9</v>
      </c>
      <c r="I38" s="412" t="s">
        <v>103</v>
      </c>
      <c r="J38" s="412" t="s">
        <v>84</v>
      </c>
      <c r="K38" s="413"/>
      <c r="L38" s="414"/>
      <c r="M38" s="415"/>
    </row>
    <row r="39" spans="1:13" s="430" customFormat="1" ht="15.75" customHeight="1">
      <c r="A39" s="406" t="s">
        <v>131</v>
      </c>
      <c r="B39" s="407"/>
      <c r="C39" s="408">
        <v>43643</v>
      </c>
      <c r="D39" s="409">
        <v>43645</v>
      </c>
      <c r="E39" s="409">
        <v>43646</v>
      </c>
      <c r="G39" s="411">
        <v>49500000</v>
      </c>
      <c r="H39" s="412" t="s">
        <v>9</v>
      </c>
      <c r="I39" s="412" t="s">
        <v>132</v>
      </c>
      <c r="J39" s="412" t="s">
        <v>84</v>
      </c>
      <c r="K39" s="413"/>
      <c r="L39" s="414"/>
      <c r="M39" s="415"/>
    </row>
    <row r="40" spans="1:13" s="430" customFormat="1" ht="15.75" customHeight="1">
      <c r="A40" s="406" t="s">
        <v>130</v>
      </c>
      <c r="B40" s="407"/>
      <c r="C40" s="408">
        <v>43643</v>
      </c>
      <c r="D40" s="409">
        <v>43646</v>
      </c>
      <c r="E40" s="409">
        <v>43647</v>
      </c>
      <c r="G40" s="411">
        <v>47250000</v>
      </c>
      <c r="H40" s="412" t="s">
        <v>9</v>
      </c>
      <c r="I40" s="412" t="s">
        <v>11</v>
      </c>
      <c r="J40" s="412" t="s">
        <v>158</v>
      </c>
      <c r="K40" s="413"/>
      <c r="L40" s="414"/>
      <c r="M40" s="415"/>
    </row>
    <row r="41" spans="1:13" s="430" customFormat="1" ht="15.75" customHeight="1">
      <c r="A41" s="406" t="s">
        <v>156</v>
      </c>
      <c r="B41" s="407"/>
      <c r="C41" s="408">
        <v>43657</v>
      </c>
      <c r="D41" s="409">
        <v>43658</v>
      </c>
      <c r="E41" s="409">
        <v>43660</v>
      </c>
      <c r="G41" s="411">
        <v>72000000</v>
      </c>
      <c r="H41" s="412" t="s">
        <v>9</v>
      </c>
      <c r="I41" s="412" t="s">
        <v>11</v>
      </c>
      <c r="J41" s="412" t="s">
        <v>159</v>
      </c>
      <c r="K41" s="413"/>
      <c r="L41" s="414"/>
      <c r="M41" s="415"/>
    </row>
    <row r="42" spans="1:13" s="430" customFormat="1" ht="15.75" customHeight="1">
      <c r="A42" s="406" t="s">
        <v>157</v>
      </c>
      <c r="B42" s="407"/>
      <c r="C42" s="408">
        <v>43665</v>
      </c>
      <c r="D42" s="409">
        <v>43667</v>
      </c>
      <c r="E42" s="409">
        <v>43669</v>
      </c>
      <c r="G42" s="411">
        <v>70000000</v>
      </c>
      <c r="H42" s="412" t="s">
        <v>9</v>
      </c>
      <c r="I42" s="412" t="s">
        <v>11</v>
      </c>
      <c r="J42" s="412" t="s">
        <v>110</v>
      </c>
      <c r="K42" s="413"/>
      <c r="L42" s="414"/>
      <c r="M42" s="415"/>
    </row>
    <row r="43" spans="1:13" s="218" customFormat="1" ht="15">
      <c r="A43" s="245"/>
      <c r="B43" s="258"/>
      <c r="C43" s="247" t="s">
        <v>43</v>
      </c>
      <c r="D43" s="311"/>
      <c r="E43" s="380"/>
      <c r="F43" s="248"/>
      <c r="G43" s="249" t="s">
        <v>57</v>
      </c>
      <c r="H43" s="250"/>
      <c r="I43" s="247"/>
      <c r="J43" s="248"/>
      <c r="K43" s="251"/>
      <c r="L43" s="256"/>
      <c r="M43" s="257"/>
    </row>
    <row r="44" spans="1:13" s="430" customFormat="1" ht="15.75" customHeight="1">
      <c r="A44" s="406" t="s">
        <v>112</v>
      </c>
      <c r="B44" s="407"/>
      <c r="C44" s="408">
        <v>43638</v>
      </c>
      <c r="D44" s="409">
        <v>43642</v>
      </c>
      <c r="E44" s="409">
        <v>43643</v>
      </c>
      <c r="G44" s="411">
        <v>20000000</v>
      </c>
      <c r="H44" s="412" t="s">
        <v>9</v>
      </c>
      <c r="I44" s="412" t="s">
        <v>103</v>
      </c>
      <c r="J44" s="412" t="s">
        <v>82</v>
      </c>
      <c r="K44" s="413"/>
      <c r="L44" s="414"/>
      <c r="M44" s="415"/>
    </row>
    <row r="45" spans="1:13" s="430" customFormat="1" ht="15.75" customHeight="1">
      <c r="A45" s="406" t="s">
        <v>133</v>
      </c>
      <c r="B45" s="407"/>
      <c r="C45" s="408">
        <v>43642</v>
      </c>
      <c r="D45" s="409">
        <v>43643</v>
      </c>
      <c r="E45" s="409">
        <v>43644</v>
      </c>
      <c r="G45" s="411">
        <v>33000000</v>
      </c>
      <c r="H45" s="412" t="s">
        <v>9</v>
      </c>
      <c r="I45" s="412" t="s">
        <v>11</v>
      </c>
      <c r="J45" s="412" t="s">
        <v>15</v>
      </c>
      <c r="K45" s="413"/>
      <c r="L45" s="414"/>
      <c r="M45" s="415"/>
    </row>
    <row r="46" spans="1:13" s="430" customFormat="1" ht="15.75" customHeight="1">
      <c r="A46" s="406" t="s">
        <v>134</v>
      </c>
      <c r="B46" s="407"/>
      <c r="C46" s="408">
        <v>43646</v>
      </c>
      <c r="D46" s="409">
        <v>43646</v>
      </c>
      <c r="E46" s="409">
        <v>43648</v>
      </c>
      <c r="G46" s="411">
        <v>60000000</v>
      </c>
      <c r="H46" s="412" t="s">
        <v>9</v>
      </c>
      <c r="I46" s="412" t="s">
        <v>11</v>
      </c>
      <c r="J46" s="412" t="s">
        <v>15</v>
      </c>
      <c r="K46" s="413"/>
      <c r="L46" s="414"/>
      <c r="M46" s="415"/>
    </row>
    <row r="47" spans="1:13" s="430" customFormat="1" ht="15.75" customHeight="1">
      <c r="A47" s="406" t="s">
        <v>135</v>
      </c>
      <c r="B47" s="407"/>
      <c r="C47" s="408">
        <v>43665</v>
      </c>
      <c r="D47" s="409">
        <v>43665</v>
      </c>
      <c r="E47" s="409">
        <v>43666</v>
      </c>
      <c r="G47" s="411">
        <v>15000000</v>
      </c>
      <c r="H47" s="412" t="s">
        <v>9</v>
      </c>
      <c r="I47" s="412" t="s">
        <v>11</v>
      </c>
      <c r="J47" s="412" t="s">
        <v>110</v>
      </c>
      <c r="K47" s="413"/>
      <c r="L47" s="414"/>
      <c r="M47" s="415"/>
    </row>
    <row r="48" spans="1:13" s="378" customFormat="1" ht="15">
      <c r="A48" s="245"/>
      <c r="B48" s="258"/>
      <c r="C48" s="155" t="s">
        <v>77</v>
      </c>
      <c r="D48" s="248"/>
      <c r="E48" s="380"/>
      <c r="F48" s="248"/>
      <c r="G48" s="249"/>
      <c r="H48" s="250"/>
      <c r="I48" s="247"/>
      <c r="J48" s="248"/>
      <c r="K48" s="251"/>
      <c r="L48" s="256"/>
      <c r="M48" s="257"/>
    </row>
    <row r="49" spans="1:13" s="430" customFormat="1" ht="15.75" customHeight="1">
      <c r="A49" s="406" t="s">
        <v>137</v>
      </c>
      <c r="B49" s="407"/>
      <c r="C49" s="408">
        <v>43637</v>
      </c>
      <c r="D49" s="409">
        <v>43642</v>
      </c>
      <c r="E49" s="409">
        <v>43645</v>
      </c>
      <c r="G49" s="411">
        <v>52250000</v>
      </c>
      <c r="H49" s="412" t="s">
        <v>9</v>
      </c>
      <c r="I49" s="412" t="s">
        <v>11</v>
      </c>
      <c r="J49" s="412" t="s">
        <v>88</v>
      </c>
      <c r="K49" s="413"/>
      <c r="L49" s="414"/>
      <c r="M49" s="415"/>
    </row>
    <row r="50" spans="1:13" s="430" customFormat="1" ht="15.75" customHeight="1">
      <c r="A50" s="406" t="s">
        <v>160</v>
      </c>
      <c r="B50" s="407"/>
      <c r="C50" s="408">
        <v>43651</v>
      </c>
      <c r="D50" s="409">
        <v>43651</v>
      </c>
      <c r="E50" s="409">
        <v>43655</v>
      </c>
      <c r="G50" s="411">
        <v>59520000</v>
      </c>
      <c r="H50" s="412" t="s">
        <v>9</v>
      </c>
      <c r="I50" s="412" t="s">
        <v>11</v>
      </c>
      <c r="J50" s="412" t="s">
        <v>88</v>
      </c>
      <c r="K50" s="413"/>
      <c r="L50" s="414"/>
      <c r="M50" s="415"/>
    </row>
    <row r="51" spans="1:13" s="218" customFormat="1" ht="15">
      <c r="A51" s="245"/>
      <c r="B51" s="258"/>
      <c r="C51" s="247" t="s">
        <v>71</v>
      </c>
      <c r="D51" s="248"/>
      <c r="E51" s="380"/>
      <c r="F51" s="248"/>
      <c r="G51" s="249" t="s">
        <v>57</v>
      </c>
      <c r="H51" s="250"/>
      <c r="I51" s="247"/>
      <c r="J51" s="248"/>
      <c r="K51" s="251"/>
      <c r="L51" s="256"/>
      <c r="M51" s="257"/>
    </row>
    <row r="52" spans="1:13" s="430" customFormat="1" ht="15.75" customHeight="1">
      <c r="A52" s="406" t="s">
        <v>139</v>
      </c>
      <c r="B52" s="407"/>
      <c r="C52" s="408">
        <v>43639</v>
      </c>
      <c r="D52" s="409">
        <v>43642</v>
      </c>
      <c r="E52" s="409">
        <v>43643</v>
      </c>
      <c r="G52" s="411">
        <v>32300000</v>
      </c>
      <c r="H52" s="412" t="s">
        <v>9</v>
      </c>
      <c r="I52" s="412" t="s">
        <v>11</v>
      </c>
      <c r="J52" s="412" t="s">
        <v>66</v>
      </c>
      <c r="K52" s="413"/>
      <c r="L52" s="414"/>
      <c r="M52" s="415"/>
    </row>
    <row r="53" spans="1:13" s="430" customFormat="1" ht="15.75" customHeight="1">
      <c r="A53" s="406" t="s">
        <v>121</v>
      </c>
      <c r="B53" s="407"/>
      <c r="C53" s="408">
        <v>43641</v>
      </c>
      <c r="D53" s="409">
        <v>43643</v>
      </c>
      <c r="E53" s="409">
        <v>43645</v>
      </c>
      <c r="G53" s="411">
        <v>43350000</v>
      </c>
      <c r="H53" s="412" t="s">
        <v>9</v>
      </c>
      <c r="I53" s="412" t="s">
        <v>89</v>
      </c>
      <c r="J53" s="412" t="s">
        <v>84</v>
      </c>
      <c r="K53" s="413"/>
      <c r="L53" s="414"/>
      <c r="M53" s="415"/>
    </row>
    <row r="54" spans="1:13" s="430" customFormat="1" ht="15.75" customHeight="1">
      <c r="A54" s="406" t="s">
        <v>161</v>
      </c>
      <c r="B54" s="407"/>
      <c r="C54" s="408">
        <v>43651</v>
      </c>
      <c r="D54" s="409">
        <v>43651</v>
      </c>
      <c r="E54" s="409">
        <v>43653</v>
      </c>
      <c r="G54" s="411">
        <v>43940000</v>
      </c>
      <c r="H54" s="412" t="s">
        <v>9</v>
      </c>
      <c r="I54" s="412" t="s">
        <v>11</v>
      </c>
      <c r="J54" s="412" t="s">
        <v>73</v>
      </c>
      <c r="K54" s="413"/>
      <c r="L54" s="414"/>
      <c r="M54" s="415"/>
    </row>
    <row r="55" spans="1:13" s="218" customFormat="1" ht="15">
      <c r="A55" s="245"/>
      <c r="B55" s="258"/>
      <c r="C55" s="247" t="s">
        <v>19</v>
      </c>
      <c r="D55" s="248"/>
      <c r="E55" s="380"/>
      <c r="F55" s="248"/>
      <c r="G55" s="249" t="s">
        <v>57</v>
      </c>
      <c r="H55" s="259"/>
      <c r="I55" s="247"/>
      <c r="J55" s="248"/>
      <c r="K55" s="251"/>
      <c r="L55" s="256"/>
      <c r="M55" s="257"/>
    </row>
    <row r="56" spans="1:13" s="218" customFormat="1" ht="15">
      <c r="A56" s="282" t="s">
        <v>64</v>
      </c>
      <c r="B56" s="362"/>
      <c r="C56" s="362"/>
      <c r="D56" s="222"/>
      <c r="E56" s="223"/>
      <c r="F56" s="362"/>
      <c r="G56" s="254"/>
      <c r="H56" s="223"/>
      <c r="I56" s="223"/>
      <c r="J56" s="312"/>
      <c r="K56" s="363"/>
      <c r="L56" s="256"/>
      <c r="M56" s="257"/>
    </row>
    <row r="57" spans="1:13" s="218" customFormat="1" ht="15">
      <c r="A57" s="282"/>
      <c r="B57" s="362"/>
      <c r="C57" s="362"/>
      <c r="D57" s="222"/>
      <c r="E57" s="223"/>
      <c r="F57" s="362"/>
      <c r="G57" s="254"/>
      <c r="H57" s="223"/>
      <c r="I57" s="223"/>
      <c r="J57" s="312"/>
      <c r="K57" s="363"/>
      <c r="L57" s="256"/>
      <c r="M57" s="257"/>
    </row>
    <row r="58" spans="1:13" s="218" customFormat="1" ht="15">
      <c r="A58" s="238"/>
      <c r="B58" s="362"/>
      <c r="C58" s="364" t="s">
        <v>10</v>
      </c>
      <c r="D58" s="365"/>
      <c r="E58" s="387"/>
      <c r="F58" s="268">
        <f>SUM(F43:F56)</f>
        <v>0</v>
      </c>
      <c r="G58" s="269">
        <f>SUM(G37:G56)</f>
        <v>700518000</v>
      </c>
      <c r="H58" s="223"/>
      <c r="I58" s="313"/>
      <c r="J58" s="312"/>
      <c r="K58" s="363"/>
      <c r="L58" s="256"/>
      <c r="M58" s="257"/>
    </row>
    <row r="59" spans="1:13" s="218" customFormat="1" ht="15">
      <c r="A59" s="294" t="s">
        <v>18</v>
      </c>
      <c r="B59" s="295"/>
      <c r="C59" s="296"/>
      <c r="D59" s="296"/>
      <c r="E59" s="298"/>
      <c r="F59" s="295"/>
      <c r="G59" s="297"/>
      <c r="H59" s="298"/>
      <c r="I59" s="298"/>
      <c r="J59" s="296"/>
      <c r="K59" s="299" t="s">
        <v>18</v>
      </c>
      <c r="L59" s="256"/>
      <c r="M59" s="257"/>
    </row>
    <row r="60" spans="1:13" s="218" customFormat="1" ht="15">
      <c r="A60" s="300"/>
      <c r="B60" s="234"/>
      <c r="C60" s="301"/>
      <c r="D60" s="301"/>
      <c r="E60" s="384" t="str">
        <f>E34</f>
        <v>WILLIAMS BRAZIL SUGAR LINE UP EDITION 26.06.2019</v>
      </c>
      <c r="F60" s="234"/>
      <c r="G60" s="303"/>
      <c r="H60" s="304"/>
      <c r="I60" s="304"/>
      <c r="J60" s="301"/>
      <c r="K60" s="305"/>
      <c r="L60" s="256"/>
      <c r="M60" s="257"/>
    </row>
    <row r="61" spans="1:13" s="218" customFormat="1" ht="15">
      <c r="A61" s="306"/>
      <c r="B61" s="239" t="s">
        <v>41</v>
      </c>
      <c r="C61" s="240"/>
      <c r="D61" s="278"/>
      <c r="E61" s="278"/>
      <c r="F61" s="279"/>
      <c r="G61" s="307"/>
      <c r="H61" s="308"/>
      <c r="I61" s="308"/>
      <c r="J61" s="308"/>
      <c r="K61" s="363"/>
      <c r="L61" s="256"/>
      <c r="M61" s="257"/>
    </row>
    <row r="62" spans="1:13" s="218" customFormat="1" ht="15" customHeight="1">
      <c r="A62" s="245"/>
      <c r="B62" s="246"/>
      <c r="C62" s="247" t="s">
        <v>20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378" customFormat="1" ht="15" customHeight="1">
      <c r="A63" s="282" t="s">
        <v>64</v>
      </c>
      <c r="B63" s="217"/>
      <c r="C63" s="217"/>
      <c r="D63" s="217"/>
      <c r="E63" s="382"/>
      <c r="F63" s="217"/>
      <c r="G63" s="217"/>
      <c r="H63" s="217"/>
      <c r="I63" s="217"/>
      <c r="J63" s="217"/>
      <c r="K63" s="281"/>
      <c r="L63" s="256"/>
      <c r="M63" s="257"/>
    </row>
    <row r="64" spans="1:13" s="218" customFormat="1" ht="15" customHeight="1">
      <c r="A64" s="245"/>
      <c r="B64" s="258"/>
      <c r="C64" s="247" t="s">
        <v>47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218" customFormat="1" ht="15" customHeight="1">
      <c r="A65" s="282" t="s">
        <v>64</v>
      </c>
      <c r="B65" s="217"/>
      <c r="C65" s="217"/>
      <c r="D65" s="217"/>
      <c r="E65" s="382"/>
      <c r="F65" s="217"/>
      <c r="G65" s="217"/>
      <c r="H65" s="217"/>
      <c r="I65" s="217"/>
      <c r="J65" s="217"/>
      <c r="K65" s="281"/>
      <c r="L65" s="256"/>
      <c r="M65" s="257"/>
    </row>
    <row r="66" spans="1:13" s="218" customFormat="1" ht="15">
      <c r="A66" s="245"/>
      <c r="B66" s="258"/>
      <c r="C66" s="247" t="s">
        <v>21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430" customFormat="1" ht="15">
      <c r="A67" s="406" t="s">
        <v>145</v>
      </c>
      <c r="B67" s="407"/>
      <c r="C67" s="408">
        <v>43644</v>
      </c>
      <c r="D67" s="409">
        <v>43644</v>
      </c>
      <c r="E67" s="409">
        <v>43646</v>
      </c>
      <c r="G67" s="411">
        <v>30800000</v>
      </c>
      <c r="H67" s="412" t="s">
        <v>9</v>
      </c>
      <c r="I67" s="412" t="s">
        <v>150</v>
      </c>
      <c r="J67" s="412" t="s">
        <v>151</v>
      </c>
      <c r="K67" s="413"/>
      <c r="L67" s="414"/>
      <c r="M67" s="415"/>
    </row>
    <row r="68" spans="1:13" s="430" customFormat="1" ht="15">
      <c r="A68" s="406" t="s">
        <v>146</v>
      </c>
      <c r="B68" s="407"/>
      <c r="C68" s="408">
        <v>43638</v>
      </c>
      <c r="D68" s="409">
        <v>43651</v>
      </c>
      <c r="E68" s="409">
        <v>43653</v>
      </c>
      <c r="G68" s="411">
        <v>33000000</v>
      </c>
      <c r="H68" s="412" t="s">
        <v>9</v>
      </c>
      <c r="I68" s="412" t="s">
        <v>87</v>
      </c>
      <c r="J68" s="412" t="s">
        <v>84</v>
      </c>
      <c r="K68" s="413"/>
      <c r="L68" s="414"/>
      <c r="M68" s="415"/>
    </row>
    <row r="69" spans="1:13" s="430" customFormat="1" ht="15">
      <c r="A69" s="406" t="s">
        <v>147</v>
      </c>
      <c r="B69" s="407"/>
      <c r="C69" s="408">
        <v>43653</v>
      </c>
      <c r="D69" s="409">
        <v>43653</v>
      </c>
      <c r="E69" s="409">
        <v>43655</v>
      </c>
      <c r="G69" s="411">
        <v>29500000</v>
      </c>
      <c r="H69" s="412" t="s">
        <v>9</v>
      </c>
      <c r="I69" s="412" t="s">
        <v>85</v>
      </c>
      <c r="J69" s="412" t="s">
        <v>162</v>
      </c>
      <c r="K69" s="413"/>
      <c r="L69" s="414"/>
      <c r="M69" s="415"/>
    </row>
    <row r="70" spans="1:13" s="430" customFormat="1" ht="15">
      <c r="A70" s="406" t="s">
        <v>148</v>
      </c>
      <c r="B70" s="407"/>
      <c r="C70" s="408">
        <v>43654</v>
      </c>
      <c r="D70" s="409">
        <v>43655</v>
      </c>
      <c r="E70" s="409">
        <v>43657</v>
      </c>
      <c r="G70" s="411">
        <v>38500000</v>
      </c>
      <c r="H70" s="412" t="s">
        <v>9</v>
      </c>
      <c r="I70" s="412" t="s">
        <v>87</v>
      </c>
      <c r="J70" s="412" t="s">
        <v>84</v>
      </c>
      <c r="K70" s="413"/>
      <c r="L70" s="414"/>
      <c r="M70" s="415"/>
    </row>
    <row r="71" spans="1:13" s="218" customFormat="1" ht="13.5" customHeight="1">
      <c r="A71" s="245"/>
      <c r="B71" s="258"/>
      <c r="C71" s="247" t="s">
        <v>42</v>
      </c>
      <c r="D71" s="248"/>
      <c r="E71" s="380"/>
      <c r="F71" s="248"/>
      <c r="G71" s="249" t="s">
        <v>57</v>
      </c>
      <c r="H71" s="259"/>
      <c r="I71" s="247"/>
      <c r="J71" s="248"/>
      <c r="K71" s="251"/>
      <c r="L71" s="256"/>
      <c r="M71" s="257"/>
    </row>
    <row r="72" spans="1:13" s="429" customFormat="1" ht="15" customHeight="1">
      <c r="A72" s="282" t="s">
        <v>64</v>
      </c>
      <c r="E72" s="431"/>
      <c r="K72" s="281"/>
      <c r="L72" s="403"/>
      <c r="M72" s="309"/>
    </row>
    <row r="73" spans="1:13" s="218" customFormat="1" ht="15">
      <c r="A73" s="245"/>
      <c r="B73" s="258"/>
      <c r="C73" s="247" t="s">
        <v>49</v>
      </c>
      <c r="D73" s="248"/>
      <c r="E73" s="380"/>
      <c r="F73" s="248"/>
      <c r="G73" s="249" t="s">
        <v>57</v>
      </c>
      <c r="H73" s="259"/>
      <c r="I73" s="247"/>
      <c r="J73" s="248"/>
      <c r="K73" s="251"/>
      <c r="L73" s="256"/>
      <c r="M73" s="257"/>
    </row>
    <row r="74" spans="1:13" s="218" customFormat="1" ht="15" customHeight="1">
      <c r="A74" s="282" t="s">
        <v>64</v>
      </c>
      <c r="B74" s="217"/>
      <c r="C74" s="217"/>
      <c r="D74" s="217"/>
      <c r="E74" s="382"/>
      <c r="F74" s="217"/>
      <c r="G74" s="217"/>
      <c r="H74" s="217"/>
      <c r="I74" s="217"/>
      <c r="J74" s="217"/>
      <c r="K74" s="281"/>
      <c r="L74" s="256"/>
      <c r="M74" s="257"/>
    </row>
    <row r="75" spans="1:13" s="218" customFormat="1" ht="15">
      <c r="A75" s="245"/>
      <c r="B75" s="258"/>
      <c r="C75" s="247" t="s">
        <v>35</v>
      </c>
      <c r="D75" s="248"/>
      <c r="E75" s="380"/>
      <c r="F75" s="248"/>
      <c r="G75" s="249" t="s">
        <v>57</v>
      </c>
      <c r="H75" s="259"/>
      <c r="I75" s="247"/>
      <c r="J75" s="248"/>
      <c r="K75" s="251"/>
      <c r="L75" s="256"/>
      <c r="M75" s="257"/>
    </row>
    <row r="76" spans="1:13" s="218" customFormat="1" ht="15" customHeight="1">
      <c r="A76" s="282" t="s">
        <v>64</v>
      </c>
      <c r="B76" s="217"/>
      <c r="C76" s="217"/>
      <c r="D76" s="217"/>
      <c r="E76" s="382"/>
      <c r="F76" s="217"/>
      <c r="G76" s="217"/>
      <c r="H76" s="217"/>
      <c r="I76" s="217"/>
      <c r="J76" s="217"/>
      <c r="K76" s="281"/>
      <c r="L76" s="256"/>
      <c r="M76" s="257"/>
    </row>
    <row r="77" spans="1:13" s="218" customFormat="1" ht="15" customHeight="1">
      <c r="A77" s="245"/>
      <c r="B77" s="258"/>
      <c r="C77" s="247" t="s">
        <v>23</v>
      </c>
      <c r="D77" s="248"/>
      <c r="E77" s="380"/>
      <c r="F77" s="248"/>
      <c r="G77" s="249" t="s">
        <v>57</v>
      </c>
      <c r="H77" s="259"/>
      <c r="I77" s="155"/>
      <c r="J77" s="248"/>
      <c r="K77" s="251"/>
      <c r="L77" s="256"/>
      <c r="M77" s="257"/>
    </row>
    <row r="78" spans="1:13" s="429" customFormat="1" ht="15" customHeight="1">
      <c r="A78" s="282" t="s">
        <v>64</v>
      </c>
      <c r="E78" s="431"/>
      <c r="K78" s="281"/>
      <c r="L78" s="403"/>
      <c r="M78" s="309"/>
    </row>
    <row r="79" spans="1:13" s="218" customFormat="1" ht="15">
      <c r="A79" s="238"/>
      <c r="B79" s="314"/>
      <c r="C79" s="315"/>
      <c r="D79" s="316"/>
      <c r="E79" s="308"/>
      <c r="F79" s="276"/>
      <c r="G79" s="317"/>
      <c r="H79" s="308"/>
      <c r="I79" s="308"/>
      <c r="J79" s="275"/>
      <c r="K79" s="363"/>
      <c r="L79" s="256"/>
      <c r="M79" s="257"/>
    </row>
    <row r="80" spans="1:13" s="218" customFormat="1" ht="15">
      <c r="A80" s="265"/>
      <c r="B80" s="362"/>
      <c r="C80" s="364" t="s">
        <v>10</v>
      </c>
      <c r="D80" s="365"/>
      <c r="E80" s="387"/>
      <c r="F80" s="268">
        <f>SUM(F62:F79)</f>
        <v>0</v>
      </c>
      <c r="G80" s="269">
        <f>SUM(G63:G79)</f>
        <v>131800000</v>
      </c>
      <c r="H80" s="362"/>
      <c r="I80" s="362"/>
      <c r="J80" s="362"/>
      <c r="K80" s="363"/>
      <c r="L80" s="256"/>
      <c r="M80" s="257"/>
    </row>
    <row r="81" spans="1:13" s="218" customFormat="1" ht="15">
      <c r="A81" s="265"/>
      <c r="B81" s="362"/>
      <c r="C81" s="366"/>
      <c r="D81" s="366"/>
      <c r="E81" s="366"/>
      <c r="F81" s="367"/>
      <c r="G81" s="367"/>
      <c r="H81" s="362"/>
      <c r="I81" s="362"/>
      <c r="J81" s="362"/>
      <c r="K81" s="363"/>
      <c r="L81" s="256"/>
      <c r="M81" s="257"/>
    </row>
    <row r="82" spans="1:13" s="218" customFormat="1" ht="15">
      <c r="A82" s="265"/>
      <c r="B82" s="362"/>
      <c r="C82" s="366"/>
      <c r="D82" s="366"/>
      <c r="E82" s="366"/>
      <c r="F82" s="367"/>
      <c r="G82" s="367"/>
      <c r="H82" s="362"/>
      <c r="I82" s="362"/>
      <c r="J82" s="362"/>
      <c r="K82" s="363"/>
      <c r="L82" s="256"/>
      <c r="M82" s="257"/>
    </row>
    <row r="83" spans="1:13" s="218" customFormat="1" ht="15">
      <c r="A83" s="265"/>
      <c r="B83" s="170" t="s">
        <v>24</v>
      </c>
      <c r="C83" s="171" t="s">
        <v>10</v>
      </c>
      <c r="D83" s="172"/>
      <c r="E83" s="172"/>
      <c r="F83" s="168"/>
      <c r="G83" s="169">
        <f>SUM(G80,G58,G32,G26,G18,G13)</f>
        <v>868618000</v>
      </c>
      <c r="H83" s="362"/>
      <c r="I83" s="362"/>
      <c r="J83" s="362"/>
      <c r="K83" s="363"/>
      <c r="L83" s="256"/>
      <c r="M83" s="257"/>
    </row>
    <row r="84" spans="1:13" s="218" customFormat="1" ht="15">
      <c r="A84" s="369"/>
      <c r="B84" s="370"/>
      <c r="C84" s="371"/>
      <c r="D84" s="372"/>
      <c r="E84" s="372"/>
      <c r="F84" s="371"/>
      <c r="G84" s="373"/>
      <c r="H84" s="295"/>
      <c r="I84" s="295"/>
      <c r="J84" s="295"/>
      <c r="K84" s="374"/>
      <c r="L84" s="256"/>
      <c r="M84" s="257"/>
    </row>
    <row r="85" spans="1:11" ht="47.25">
      <c r="A85" s="200"/>
      <c r="B85" s="201"/>
      <c r="C85" s="202"/>
      <c r="D85" s="202"/>
      <c r="E85" s="385"/>
      <c r="F85" s="368"/>
      <c r="G85" s="194" t="str">
        <f>+C1</f>
        <v>Williams Brazil</v>
      </c>
      <c r="H85" s="203"/>
      <c r="I85" s="203"/>
      <c r="J85" s="368"/>
      <c r="K85" s="144"/>
    </row>
    <row r="86" spans="1:11" ht="25.5">
      <c r="A86" s="39"/>
      <c r="B86" s="19"/>
      <c r="C86" s="21"/>
      <c r="D86" s="21"/>
      <c r="E86" s="386"/>
      <c r="F86" s="113"/>
      <c r="G86" s="183" t="str">
        <f>+C2</f>
        <v>SUGAR LINE UP edition 26.06.2019</v>
      </c>
      <c r="H86" s="21"/>
      <c r="I86" s="21"/>
      <c r="J86" s="113"/>
      <c r="K86" s="37"/>
    </row>
    <row r="87" spans="1:11" ht="15">
      <c r="A87" s="39"/>
      <c r="B87" s="21"/>
      <c r="C87" s="21"/>
      <c r="D87" s="21"/>
      <c r="E87" s="386"/>
      <c r="F87" s="21"/>
      <c r="G87" s="21"/>
      <c r="H87" s="21"/>
      <c r="I87" s="21"/>
      <c r="J87" s="113"/>
      <c r="K87" s="182"/>
    </row>
    <row r="88" spans="1:11" ht="15">
      <c r="A88" s="39"/>
      <c r="B88" s="21"/>
      <c r="C88" s="21"/>
      <c r="D88" s="21"/>
      <c r="E88" s="386"/>
      <c r="F88" s="21"/>
      <c r="G88" s="21"/>
      <c r="H88" s="21"/>
      <c r="I88" s="21"/>
      <c r="J88" s="113"/>
      <c r="K88" s="40"/>
    </row>
    <row r="89" spans="1:11" ht="15">
      <c r="A89" s="39"/>
      <c r="B89" s="21"/>
      <c r="C89" s="21"/>
      <c r="D89" s="21"/>
      <c r="E89" s="386"/>
      <c r="F89" s="21"/>
      <c r="G89" s="21"/>
      <c r="H89" s="21"/>
      <c r="I89" s="21"/>
      <c r="J89" s="113"/>
      <c r="K89" s="40"/>
    </row>
    <row r="90" spans="1:11" s="55" customFormat="1" ht="15">
      <c r="A90" s="448" t="s">
        <v>25</v>
      </c>
      <c r="B90" s="449"/>
      <c r="C90" s="17"/>
      <c r="D90" s="17"/>
      <c r="E90" s="14"/>
      <c r="F90" s="17"/>
      <c r="G90" s="20"/>
      <c r="H90" s="20"/>
      <c r="I90" s="17"/>
      <c r="J90" s="113"/>
      <c r="K90" s="40"/>
    </row>
    <row r="91" spans="1:11" ht="15">
      <c r="A91" s="180" t="s">
        <v>45</v>
      </c>
      <c r="B91" s="86">
        <f>G13</f>
        <v>0</v>
      </c>
      <c r="C91" s="17"/>
      <c r="D91" s="17"/>
      <c r="E91" s="14"/>
      <c r="F91" s="17"/>
      <c r="G91" s="20"/>
      <c r="H91" s="20"/>
      <c r="I91" s="17"/>
      <c r="J91" s="113"/>
      <c r="K91" s="40"/>
    </row>
    <row r="92" spans="1:11" ht="15">
      <c r="A92" s="180" t="s">
        <v>46</v>
      </c>
      <c r="B92" s="86">
        <f>G26</f>
        <v>36300000</v>
      </c>
      <c r="C92" s="17"/>
      <c r="D92" s="17"/>
      <c r="E92" s="14"/>
      <c r="F92" s="17"/>
      <c r="G92" s="20"/>
      <c r="H92" s="20"/>
      <c r="I92" s="17"/>
      <c r="J92" s="113"/>
      <c r="K92" s="40"/>
    </row>
    <row r="93" spans="1:11" ht="15">
      <c r="A93" s="180" t="s">
        <v>12</v>
      </c>
      <c r="B93" s="86">
        <f>G58</f>
        <v>700518000</v>
      </c>
      <c r="C93" s="17"/>
      <c r="D93" s="17"/>
      <c r="E93" s="14"/>
      <c r="F93" s="17"/>
      <c r="G93" s="20"/>
      <c r="H93" s="20"/>
      <c r="I93" s="17"/>
      <c r="J93" s="113"/>
      <c r="K93" s="42"/>
    </row>
    <row r="94" spans="1:11" ht="15">
      <c r="A94" s="180" t="s">
        <v>41</v>
      </c>
      <c r="B94" s="86">
        <f>G80</f>
        <v>131800000</v>
      </c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188" t="s">
        <v>26</v>
      </c>
      <c r="B95" s="178">
        <f>SUM(B91:B94)</f>
        <v>868618000</v>
      </c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36"/>
      <c r="B96" s="113"/>
      <c r="C96" s="17"/>
      <c r="D96" s="17"/>
      <c r="E96" s="14"/>
      <c r="F96" s="17"/>
      <c r="G96" s="20"/>
      <c r="H96" s="20"/>
      <c r="I96" s="17"/>
      <c r="J96" s="113"/>
      <c r="K96" s="114"/>
    </row>
    <row r="97" spans="1:11" ht="15">
      <c r="A97" s="36"/>
      <c r="B97" s="47"/>
      <c r="C97" s="17"/>
      <c r="D97" s="17"/>
      <c r="E97" s="14"/>
      <c r="F97" s="17"/>
      <c r="G97" s="20"/>
      <c r="H97" s="20"/>
      <c r="I97" s="17"/>
      <c r="J97" s="113"/>
      <c r="K97" s="114"/>
    </row>
    <row r="98" spans="1:11" ht="15">
      <c r="A98" s="41"/>
      <c r="B98" s="23"/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41"/>
      <c r="B99" s="24"/>
      <c r="C99" s="17"/>
      <c r="D99" s="17"/>
      <c r="E99" s="14"/>
      <c r="F99" s="17"/>
      <c r="G99" s="20"/>
      <c r="H99" s="20"/>
      <c r="I99" s="17"/>
      <c r="J99" s="113"/>
      <c r="K99" s="42"/>
    </row>
    <row r="100" spans="1:11" ht="15">
      <c r="A100" s="41"/>
      <c r="B100" s="24"/>
      <c r="C100" s="17"/>
      <c r="D100" s="17"/>
      <c r="E100" s="14"/>
      <c r="F100" s="17"/>
      <c r="G100" s="20"/>
      <c r="H100" s="20"/>
      <c r="I100" s="17"/>
      <c r="J100" s="113"/>
      <c r="K100" s="42"/>
    </row>
    <row r="101" spans="1:11" ht="15">
      <c r="A101" s="41"/>
      <c r="B101" s="24"/>
      <c r="C101" s="17"/>
      <c r="D101" s="17"/>
      <c r="E101" s="14"/>
      <c r="F101" s="17"/>
      <c r="G101" s="20"/>
      <c r="H101" s="20"/>
      <c r="I101" s="17"/>
      <c r="J101" s="113"/>
      <c r="K101" s="42"/>
    </row>
    <row r="102" spans="1:11" ht="15">
      <c r="A102" s="43"/>
      <c r="B102" s="31"/>
      <c r="C102" s="17"/>
      <c r="D102" s="17"/>
      <c r="E102" s="14"/>
      <c r="F102" s="17"/>
      <c r="G102" s="20"/>
      <c r="H102" s="20"/>
      <c r="I102" s="17"/>
      <c r="J102" s="113"/>
      <c r="K102" s="35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44"/>
      <c r="B105" s="81"/>
      <c r="C105" s="17"/>
      <c r="D105" s="17"/>
      <c r="E105" s="14"/>
      <c r="F105" s="17"/>
      <c r="G105" s="20"/>
      <c r="H105" s="20"/>
      <c r="I105" s="20"/>
      <c r="J105" s="113"/>
      <c r="K105" s="114"/>
    </row>
    <row r="106" spans="1:11" ht="15">
      <c r="A106" s="45"/>
      <c r="B106" s="1"/>
      <c r="C106" s="1"/>
      <c r="D106" s="1"/>
      <c r="E106" s="4"/>
      <c r="F106" s="1"/>
      <c r="G106" s="4"/>
      <c r="H106" s="1"/>
      <c r="I106" s="1"/>
      <c r="J106" s="113"/>
      <c r="K106" s="114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36"/>
      <c r="B108" s="113"/>
      <c r="C108" s="113"/>
      <c r="D108" s="113"/>
      <c r="E108" s="30"/>
      <c r="F108" s="113"/>
      <c r="G108" s="113"/>
      <c r="H108" s="113"/>
      <c r="I108" s="113"/>
      <c r="J108" s="113"/>
      <c r="K108" s="114"/>
    </row>
    <row r="109" spans="1:11" ht="15">
      <c r="A109" s="36"/>
      <c r="B109" s="113"/>
      <c r="C109" s="113"/>
      <c r="D109" s="113"/>
      <c r="E109" s="30"/>
      <c r="F109" s="113"/>
      <c r="G109" s="113"/>
      <c r="H109" s="113"/>
      <c r="I109" s="113"/>
      <c r="J109" s="113"/>
      <c r="K109" s="114"/>
    </row>
    <row r="110" spans="1:11" ht="15">
      <c r="A110" s="36"/>
      <c r="B110" s="113"/>
      <c r="C110" s="113"/>
      <c r="D110" s="113"/>
      <c r="E110" s="30"/>
      <c r="F110" s="113"/>
      <c r="G110" s="113"/>
      <c r="H110" s="113"/>
      <c r="I110" s="113"/>
      <c r="J110" s="113"/>
      <c r="K110" s="114"/>
    </row>
    <row r="111" spans="1:11" ht="15">
      <c r="A111" s="57" t="s">
        <v>62</v>
      </c>
      <c r="B111" s="70"/>
      <c r="C111" s="71"/>
      <c r="D111" s="71"/>
      <c r="E111" s="73"/>
      <c r="F111" s="72"/>
      <c r="G111" s="73"/>
      <c r="H111" s="73"/>
      <c r="I111" s="71"/>
      <c r="J111" s="184"/>
      <c r="K111" s="74" t="s">
        <v>62</v>
      </c>
    </row>
  </sheetData>
  <sheetProtection password="F66E" sheet="1"/>
  <mergeCells count="4">
    <mergeCell ref="A90:B90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9" max="10" man="1"/>
    <brk id="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6"/>
  <sheetViews>
    <sheetView showGridLines="0" workbookViewId="0" topLeftCell="A1">
      <selection activeCell="E14" sqref="E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4" t="s">
        <v>127</v>
      </c>
      <c r="D3" s="454"/>
      <c r="E3" s="454"/>
      <c r="F3" s="454"/>
      <c r="G3" s="454"/>
      <c r="H3" s="454"/>
      <c r="I3" s="454"/>
      <c r="J3" s="454"/>
      <c r="K3" s="454"/>
      <c r="L3" s="455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6" t="s">
        <v>80</v>
      </c>
      <c r="D4" s="456"/>
      <c r="E4" s="456"/>
      <c r="F4" s="456"/>
      <c r="G4" s="456"/>
      <c r="H4" s="456"/>
      <c r="I4" s="456"/>
      <c r="J4" s="456"/>
      <c r="K4" s="456"/>
      <c r="L4" s="45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1"/>
      <c r="L11" s="18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99</v>
      </c>
      <c r="B21" s="263"/>
      <c r="C21" s="381">
        <v>43616</v>
      </c>
      <c r="D21" s="381">
        <v>43616</v>
      </c>
      <c r="E21" s="381">
        <v>43619</v>
      </c>
      <c r="F21" s="254"/>
      <c r="G21" s="254">
        <v>25500000</v>
      </c>
      <c r="H21" s="51" t="s">
        <v>9</v>
      </c>
      <c r="I21" s="51" t="s">
        <v>100</v>
      </c>
      <c r="J21" s="424"/>
      <c r="K21" s="424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113</v>
      </c>
      <c r="B22" s="263"/>
      <c r="C22" s="381">
        <v>43621</v>
      </c>
      <c r="D22" s="381">
        <v>43621</v>
      </c>
      <c r="E22" s="381">
        <v>43627</v>
      </c>
      <c r="F22" s="254"/>
      <c r="G22" s="254">
        <v>35530000</v>
      </c>
      <c r="H22" s="51" t="s">
        <v>9</v>
      </c>
      <c r="I22" s="51" t="s">
        <v>85</v>
      </c>
      <c r="J22" s="426"/>
      <c r="K22" s="426"/>
      <c r="L22" s="99" t="s">
        <v>114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.75" customHeight="1">
      <c r="A23" s="160"/>
      <c r="B23" s="161"/>
      <c r="C23" s="388" t="s">
        <v>33</v>
      </c>
      <c r="D23" s="380"/>
      <c r="E23" s="380"/>
      <c r="F23" s="248"/>
      <c r="G23" s="157"/>
      <c r="H23" s="158"/>
      <c r="I23" s="155"/>
      <c r="J23" s="248"/>
      <c r="K23" s="248"/>
      <c r="L23" s="25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22" t="s">
        <v>64</v>
      </c>
      <c r="B24" s="97"/>
      <c r="C24" s="132"/>
      <c r="D24" s="132"/>
      <c r="E24" s="132"/>
      <c r="F24" s="86"/>
      <c r="G24" s="115"/>
      <c r="H24" s="51"/>
      <c r="I24" s="51"/>
      <c r="K24" s="270"/>
      <c r="L24" s="18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0"/>
      <c r="B25" s="97"/>
      <c r="C25" s="132"/>
      <c r="D25" s="132"/>
      <c r="E25" s="132"/>
      <c r="F25" s="86"/>
      <c r="G25" s="115"/>
      <c r="H25" s="51"/>
      <c r="I25" s="51"/>
      <c r="K25" s="270"/>
      <c r="L25" s="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0"/>
      <c r="B26" s="270"/>
      <c r="C26" s="390"/>
      <c r="D26" s="275"/>
      <c r="E26" s="51"/>
      <c r="F26" s="270"/>
      <c r="G26" s="285"/>
      <c r="H26" s="84"/>
      <c r="I26" s="84"/>
      <c r="J26" s="270"/>
      <c r="K26" s="270"/>
      <c r="L26" s="9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80"/>
      <c r="B27" s="159" t="s">
        <v>48</v>
      </c>
      <c r="C27" s="240"/>
      <c r="D27" s="77"/>
      <c r="E27" s="77"/>
      <c r="F27" s="214"/>
      <c r="G27" s="214"/>
      <c r="H27" s="77"/>
      <c r="I27" s="77"/>
      <c r="J27" s="214"/>
      <c r="K27" s="148"/>
      <c r="L27" s="17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5" customFormat="1" ht="15" customHeight="1">
      <c r="A28" s="160"/>
      <c r="B28" s="154"/>
      <c r="C28" s="388" t="s">
        <v>50</v>
      </c>
      <c r="D28" s="380"/>
      <c r="E28" s="380"/>
      <c r="F28" s="248"/>
      <c r="G28" s="157"/>
      <c r="H28" s="158"/>
      <c r="I28" s="155"/>
      <c r="J28" s="248"/>
      <c r="K28" s="176"/>
      <c r="L28" s="17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12" s="29" customFormat="1" ht="15" customHeight="1">
      <c r="A29" s="122" t="s">
        <v>64</v>
      </c>
      <c r="B29" s="113"/>
      <c r="C29" s="30"/>
      <c r="D29" s="30"/>
      <c r="E29" s="391"/>
      <c r="F29" s="113"/>
      <c r="G29" s="113"/>
      <c r="H29" s="113"/>
      <c r="I29" s="113"/>
      <c r="J29" s="113"/>
      <c r="K29" s="113"/>
      <c r="L29" s="121"/>
    </row>
    <row r="30" spans="1:24" ht="15" customHeight="1">
      <c r="A30" s="80"/>
      <c r="B30" s="214"/>
      <c r="C30" s="77"/>
      <c r="D30" s="77"/>
      <c r="E30" s="392"/>
      <c r="F30" s="214"/>
      <c r="G30" s="214"/>
      <c r="H30" s="214"/>
      <c r="I30" s="214"/>
      <c r="J30" s="214"/>
      <c r="K30" s="214"/>
      <c r="L30" s="11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27" customFormat="1" ht="15" customHeight="1">
      <c r="A31" s="80"/>
      <c r="B31" s="159" t="s">
        <v>12</v>
      </c>
      <c r="C31" s="240"/>
      <c r="D31" s="77"/>
      <c r="E31" s="77"/>
      <c r="F31" s="214"/>
      <c r="G31" s="214"/>
      <c r="H31" s="77"/>
      <c r="I31" s="77"/>
      <c r="J31" s="214"/>
      <c r="K31" s="148"/>
      <c r="L31" s="17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7" customFormat="1" ht="15" customHeight="1">
      <c r="A32" s="160"/>
      <c r="B32" s="154"/>
      <c r="C32" s="388" t="s">
        <v>34</v>
      </c>
      <c r="D32" s="380"/>
      <c r="E32" s="380"/>
      <c r="F32" s="248"/>
      <c r="G32" s="157"/>
      <c r="H32" s="158"/>
      <c r="I32" s="155"/>
      <c r="J32" s="248"/>
      <c r="K32" s="176"/>
      <c r="L32" s="175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12" s="433" customFormat="1" ht="15" customHeight="1">
      <c r="A33" s="416" t="s">
        <v>101</v>
      </c>
      <c r="B33" s="407"/>
      <c r="C33" s="432">
        <v>43613</v>
      </c>
      <c r="D33" s="432">
        <v>43617</v>
      </c>
      <c r="E33" s="432">
        <v>43620</v>
      </c>
      <c r="F33" s="411"/>
      <c r="G33" s="411">
        <v>44310000</v>
      </c>
      <c r="H33" s="412" t="s">
        <v>9</v>
      </c>
      <c r="I33" s="412" t="s">
        <v>89</v>
      </c>
      <c r="J33" s="430"/>
      <c r="K33" s="430"/>
      <c r="L33" s="418" t="s">
        <v>84</v>
      </c>
    </row>
    <row r="34" spans="1:12" s="433" customFormat="1" ht="15" customHeight="1">
      <c r="A34" s="416" t="s">
        <v>93</v>
      </c>
      <c r="B34" s="407"/>
      <c r="C34" s="432">
        <v>43617</v>
      </c>
      <c r="D34" s="432">
        <v>43620</v>
      </c>
      <c r="E34" s="432">
        <v>43621</v>
      </c>
      <c r="F34" s="411"/>
      <c r="G34" s="411">
        <v>25125000</v>
      </c>
      <c r="H34" s="412" t="s">
        <v>9</v>
      </c>
      <c r="I34" s="412" t="s">
        <v>11</v>
      </c>
      <c r="J34" s="430"/>
      <c r="K34" s="430"/>
      <c r="L34" s="418" t="s">
        <v>97</v>
      </c>
    </row>
    <row r="35" spans="1:12" s="433" customFormat="1" ht="15" customHeight="1">
      <c r="A35" s="416" t="s">
        <v>90</v>
      </c>
      <c r="B35" s="407"/>
      <c r="C35" s="432">
        <v>43624</v>
      </c>
      <c r="D35" s="432">
        <v>43627</v>
      </c>
      <c r="E35" s="432">
        <v>43628</v>
      </c>
      <c r="F35" s="411"/>
      <c r="G35" s="411">
        <v>31916000</v>
      </c>
      <c r="H35" s="412" t="s">
        <v>9</v>
      </c>
      <c r="I35" s="412" t="s">
        <v>94</v>
      </c>
      <c r="J35" s="430"/>
      <c r="K35" s="430"/>
      <c r="L35" s="418" t="s">
        <v>84</v>
      </c>
    </row>
    <row r="36" spans="1:12" s="433" customFormat="1" ht="15" customHeight="1">
      <c r="A36" s="416" t="s">
        <v>117</v>
      </c>
      <c r="B36" s="407"/>
      <c r="C36" s="432">
        <v>43627</v>
      </c>
      <c r="D36" s="432">
        <v>43629</v>
      </c>
      <c r="E36" s="432">
        <v>43630</v>
      </c>
      <c r="F36" s="411"/>
      <c r="G36" s="411">
        <v>27375000</v>
      </c>
      <c r="H36" s="412" t="s">
        <v>9</v>
      </c>
      <c r="I36" s="412" t="s">
        <v>83</v>
      </c>
      <c r="J36" s="430"/>
      <c r="K36" s="430"/>
      <c r="L36" s="418" t="s">
        <v>86</v>
      </c>
    </row>
    <row r="37" spans="1:12" s="433" customFormat="1" ht="15" customHeight="1">
      <c r="A37" s="416" t="s">
        <v>107</v>
      </c>
      <c r="B37" s="407"/>
      <c r="C37" s="432">
        <v>43625</v>
      </c>
      <c r="D37" s="432">
        <v>43630</v>
      </c>
      <c r="E37" s="432">
        <v>43631</v>
      </c>
      <c r="F37" s="411"/>
      <c r="G37" s="411">
        <v>30130000</v>
      </c>
      <c r="H37" s="412" t="s">
        <v>9</v>
      </c>
      <c r="I37" s="412" t="s">
        <v>83</v>
      </c>
      <c r="J37" s="430"/>
      <c r="K37" s="430"/>
      <c r="L37" s="418" t="s">
        <v>109</v>
      </c>
    </row>
    <row r="38" spans="1:12" s="433" customFormat="1" ht="15" customHeight="1">
      <c r="A38" s="416" t="s">
        <v>128</v>
      </c>
      <c r="B38" s="407"/>
      <c r="C38" s="432">
        <v>43638</v>
      </c>
      <c r="D38" s="432">
        <v>43639</v>
      </c>
      <c r="E38" s="432">
        <v>43640</v>
      </c>
      <c r="F38" s="411"/>
      <c r="G38" s="411">
        <v>25000000</v>
      </c>
      <c r="H38" s="412" t="s">
        <v>9</v>
      </c>
      <c r="I38" s="412" t="s">
        <v>11</v>
      </c>
      <c r="J38" s="430"/>
      <c r="K38" s="430"/>
      <c r="L38" s="418" t="s">
        <v>88</v>
      </c>
    </row>
    <row r="39" spans="1:12" s="433" customFormat="1" ht="15" customHeight="1">
      <c r="A39" s="416" t="s">
        <v>126</v>
      </c>
      <c r="B39" s="407"/>
      <c r="C39" s="432">
        <v>43641</v>
      </c>
      <c r="D39" s="432">
        <v>43641</v>
      </c>
      <c r="E39" s="432">
        <v>43642</v>
      </c>
      <c r="F39" s="411"/>
      <c r="G39" s="411">
        <v>20700000</v>
      </c>
      <c r="H39" s="412" t="s">
        <v>9</v>
      </c>
      <c r="I39" s="412" t="s">
        <v>154</v>
      </c>
      <c r="J39" s="430"/>
      <c r="K39" s="430"/>
      <c r="L39" s="418" t="s">
        <v>155</v>
      </c>
    </row>
    <row r="40" spans="1:24" s="54" customFormat="1" ht="12.75" customHeight="1">
      <c r="A40" s="160"/>
      <c r="B40" s="161"/>
      <c r="C40" s="388" t="s">
        <v>43</v>
      </c>
      <c r="D40" s="380"/>
      <c r="E40" s="380"/>
      <c r="F40" s="248"/>
      <c r="G40" s="157"/>
      <c r="H40" s="158"/>
      <c r="I40" s="155"/>
      <c r="J40" s="248"/>
      <c r="K40" s="248"/>
      <c r="L40" s="251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12" s="433" customFormat="1" ht="15" customHeight="1">
      <c r="A41" s="416" t="s">
        <v>96</v>
      </c>
      <c r="B41" s="407"/>
      <c r="C41" s="432">
        <v>43614</v>
      </c>
      <c r="D41" s="432">
        <v>43616</v>
      </c>
      <c r="E41" s="432">
        <v>43620</v>
      </c>
      <c r="F41" s="411"/>
      <c r="G41" s="411">
        <v>46575000</v>
      </c>
      <c r="H41" s="412" t="s">
        <v>9</v>
      </c>
      <c r="I41" s="412" t="s">
        <v>83</v>
      </c>
      <c r="J41" s="430"/>
      <c r="K41" s="430"/>
      <c r="L41" s="418" t="s">
        <v>15</v>
      </c>
    </row>
    <row r="42" spans="1:12" s="433" customFormat="1" ht="15" customHeight="1">
      <c r="A42" s="416" t="s">
        <v>98</v>
      </c>
      <c r="B42" s="407"/>
      <c r="C42" s="432">
        <v>43618</v>
      </c>
      <c r="D42" s="432">
        <v>43621</v>
      </c>
      <c r="E42" s="432">
        <v>43622</v>
      </c>
      <c r="F42" s="411"/>
      <c r="G42" s="411">
        <v>59860000</v>
      </c>
      <c r="H42" s="412" t="s">
        <v>9</v>
      </c>
      <c r="I42" s="412" t="s">
        <v>11</v>
      </c>
      <c r="J42" s="430"/>
      <c r="K42" s="430"/>
      <c r="L42" s="418" t="s">
        <v>88</v>
      </c>
    </row>
    <row r="43" spans="1:12" s="433" customFormat="1" ht="15" customHeight="1">
      <c r="A43" s="416" t="s">
        <v>93</v>
      </c>
      <c r="B43" s="407"/>
      <c r="C43" s="432">
        <v>43621</v>
      </c>
      <c r="D43" s="432">
        <v>43623</v>
      </c>
      <c r="E43" s="432">
        <v>43624</v>
      </c>
      <c r="F43" s="411"/>
      <c r="G43" s="411">
        <v>30000000</v>
      </c>
      <c r="H43" s="412" t="s">
        <v>9</v>
      </c>
      <c r="I43" s="412" t="s">
        <v>11</v>
      </c>
      <c r="J43" s="430"/>
      <c r="K43" s="430"/>
      <c r="L43" s="418" t="s">
        <v>97</v>
      </c>
    </row>
    <row r="44" spans="1:12" s="433" customFormat="1" ht="15" customHeight="1">
      <c r="A44" s="416" t="s">
        <v>104</v>
      </c>
      <c r="B44" s="407"/>
      <c r="C44" s="432">
        <v>43619</v>
      </c>
      <c r="D44" s="432">
        <v>43624</v>
      </c>
      <c r="E44" s="432">
        <v>43627</v>
      </c>
      <c r="F44" s="411"/>
      <c r="G44" s="411">
        <v>76180000</v>
      </c>
      <c r="H44" s="412" t="s">
        <v>9</v>
      </c>
      <c r="I44" s="412" t="s">
        <v>11</v>
      </c>
      <c r="J44" s="430"/>
      <c r="K44" s="430"/>
      <c r="L44" s="418" t="s">
        <v>66</v>
      </c>
    </row>
    <row r="45" spans="1:12" s="433" customFormat="1" ht="15" customHeight="1">
      <c r="A45" s="416" t="s">
        <v>95</v>
      </c>
      <c r="B45" s="407"/>
      <c r="C45" s="432">
        <v>43618</v>
      </c>
      <c r="D45" s="432">
        <v>43627</v>
      </c>
      <c r="E45" s="432">
        <v>43628</v>
      </c>
      <c r="F45" s="411"/>
      <c r="G45" s="411">
        <v>33000000</v>
      </c>
      <c r="H45" s="412" t="s">
        <v>9</v>
      </c>
      <c r="I45" s="412" t="s">
        <v>81</v>
      </c>
      <c r="J45" s="430"/>
      <c r="K45" s="430"/>
      <c r="L45" s="418" t="s">
        <v>15</v>
      </c>
    </row>
    <row r="46" spans="1:12" s="433" customFormat="1" ht="15" customHeight="1">
      <c r="A46" s="416" t="s">
        <v>118</v>
      </c>
      <c r="B46" s="407"/>
      <c r="C46" s="432">
        <v>43629</v>
      </c>
      <c r="D46" s="432">
        <v>43629</v>
      </c>
      <c r="E46" s="432">
        <v>43630</v>
      </c>
      <c r="F46" s="411"/>
      <c r="G46" s="411">
        <v>54000000</v>
      </c>
      <c r="H46" s="412" t="s">
        <v>9</v>
      </c>
      <c r="I46" s="412" t="s">
        <v>11</v>
      </c>
      <c r="J46" s="430"/>
      <c r="K46" s="430"/>
      <c r="L46" s="418" t="s">
        <v>15</v>
      </c>
    </row>
    <row r="47" spans="1:12" s="433" customFormat="1" ht="15" customHeight="1">
      <c r="A47" s="416" t="s">
        <v>111</v>
      </c>
      <c r="B47" s="407"/>
      <c r="C47" s="432">
        <v>43629</v>
      </c>
      <c r="D47" s="432">
        <v>43630</v>
      </c>
      <c r="E47" s="432">
        <v>43633</v>
      </c>
      <c r="F47" s="411"/>
      <c r="G47" s="411">
        <v>76210000</v>
      </c>
      <c r="H47" s="412" t="s">
        <v>9</v>
      </c>
      <c r="I47" s="412" t="s">
        <v>11</v>
      </c>
      <c r="J47" s="430"/>
      <c r="K47" s="430"/>
      <c r="L47" s="418" t="s">
        <v>66</v>
      </c>
    </row>
    <row r="48" spans="1:12" s="433" customFormat="1" ht="15" customHeight="1">
      <c r="A48" s="416" t="s">
        <v>105</v>
      </c>
      <c r="B48" s="407"/>
      <c r="C48" s="432">
        <v>43630</v>
      </c>
      <c r="D48" s="432">
        <v>43635</v>
      </c>
      <c r="E48" s="432">
        <v>43637</v>
      </c>
      <c r="F48" s="411"/>
      <c r="G48" s="411">
        <v>43000000</v>
      </c>
      <c r="H48" s="412" t="s">
        <v>9</v>
      </c>
      <c r="I48" s="412" t="s">
        <v>136</v>
      </c>
      <c r="J48" s="430"/>
      <c r="K48" s="430"/>
      <c r="L48" s="418" t="s">
        <v>82</v>
      </c>
    </row>
    <row r="49" spans="1:12" s="433" customFormat="1" ht="15" customHeight="1">
      <c r="A49" s="416" t="s">
        <v>119</v>
      </c>
      <c r="B49" s="407"/>
      <c r="C49" s="432">
        <v>43641</v>
      </c>
      <c r="D49" s="432">
        <v>43641</v>
      </c>
      <c r="E49" s="432">
        <v>43642</v>
      </c>
      <c r="F49" s="411"/>
      <c r="G49" s="411">
        <v>25630000</v>
      </c>
      <c r="H49" s="412" t="s">
        <v>9</v>
      </c>
      <c r="I49" s="412" t="s">
        <v>11</v>
      </c>
      <c r="J49" s="430"/>
      <c r="K49" s="430"/>
      <c r="L49" s="418" t="s">
        <v>15</v>
      </c>
    </row>
    <row r="50" spans="1:24" s="54" customFormat="1" ht="12.75" customHeight="1">
      <c r="A50" s="160"/>
      <c r="B50" s="161"/>
      <c r="C50" s="388" t="s">
        <v>39</v>
      </c>
      <c r="D50" s="380"/>
      <c r="E50" s="380"/>
      <c r="F50" s="248"/>
      <c r="G50" s="157"/>
      <c r="H50" s="158"/>
      <c r="I50" s="155"/>
      <c r="J50" s="248"/>
      <c r="K50" s="248"/>
      <c r="L50" s="251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s="54" customFormat="1" ht="12.75" customHeight="1">
      <c r="A51" s="187" t="s">
        <v>64</v>
      </c>
      <c r="B51" s="120"/>
      <c r="C51" s="111"/>
      <c r="D51" s="111"/>
      <c r="E51" s="393"/>
      <c r="F51" s="120"/>
      <c r="G51" s="119"/>
      <c r="H51" s="111"/>
      <c r="I51" s="111"/>
      <c r="J51" s="214"/>
      <c r="K51" s="120"/>
      <c r="L51" s="210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s="55" customFormat="1" ht="15" customHeight="1">
      <c r="A52" s="160"/>
      <c r="B52" s="161"/>
      <c r="C52" s="388" t="s">
        <v>65</v>
      </c>
      <c r="D52" s="380"/>
      <c r="E52" s="380"/>
      <c r="F52" s="248"/>
      <c r="G52" s="157"/>
      <c r="H52" s="158"/>
      <c r="I52" s="155"/>
      <c r="J52" s="248"/>
      <c r="K52" s="248"/>
      <c r="L52" s="25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145" customFormat="1" ht="12.75" customHeight="1">
      <c r="A53" s="187" t="s">
        <v>64</v>
      </c>
      <c r="B53" s="120"/>
      <c r="C53" s="111"/>
      <c r="D53" s="111"/>
      <c r="E53" s="393"/>
      <c r="F53" s="120"/>
      <c r="G53" s="119"/>
      <c r="H53" s="111"/>
      <c r="I53" s="111"/>
      <c r="J53" s="426"/>
      <c r="K53" s="120"/>
      <c r="L53" s="427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</row>
    <row r="54" spans="1:24" s="55" customFormat="1" ht="14.25" customHeight="1">
      <c r="A54" s="160"/>
      <c r="B54" s="161"/>
      <c r="C54" s="388" t="s">
        <v>17</v>
      </c>
      <c r="D54" s="380"/>
      <c r="E54" s="380"/>
      <c r="F54" s="248"/>
      <c r="G54" s="157"/>
      <c r="H54" s="158"/>
      <c r="I54" s="155"/>
      <c r="J54" s="248"/>
      <c r="K54" s="248"/>
      <c r="L54" s="251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55" customFormat="1" ht="15" customHeight="1">
      <c r="A55" s="187" t="s">
        <v>64</v>
      </c>
      <c r="B55" s="120"/>
      <c r="C55" s="111"/>
      <c r="D55" s="111"/>
      <c r="E55" s="393"/>
      <c r="F55" s="120"/>
      <c r="G55" s="119"/>
      <c r="H55" s="111"/>
      <c r="I55" s="111"/>
      <c r="J55" s="214"/>
      <c r="K55" s="120"/>
      <c r="L55" s="210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55" customFormat="1" ht="15" customHeight="1">
      <c r="A56" s="160"/>
      <c r="B56" s="161"/>
      <c r="C56" s="388" t="s">
        <v>71</v>
      </c>
      <c r="D56" s="380"/>
      <c r="E56" s="380"/>
      <c r="F56" s="248"/>
      <c r="G56" s="157"/>
      <c r="H56" s="158"/>
      <c r="I56" s="155"/>
      <c r="J56" s="248"/>
      <c r="K56" s="248"/>
      <c r="L56" s="251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12" s="433" customFormat="1" ht="15" customHeight="1">
      <c r="A57" s="416" t="s">
        <v>106</v>
      </c>
      <c r="B57" s="407"/>
      <c r="C57" s="432">
        <v>43621</v>
      </c>
      <c r="D57" s="432">
        <v>43625</v>
      </c>
      <c r="E57" s="432">
        <v>43627</v>
      </c>
      <c r="F57" s="411"/>
      <c r="G57" s="411">
        <v>47250000</v>
      </c>
      <c r="H57" s="412" t="s">
        <v>9</v>
      </c>
      <c r="I57" s="412" t="s">
        <v>122</v>
      </c>
      <c r="J57" s="430"/>
      <c r="K57" s="430"/>
      <c r="L57" s="418" t="s">
        <v>73</v>
      </c>
    </row>
    <row r="58" spans="1:12" s="433" customFormat="1" ht="15" customHeight="1">
      <c r="A58" s="416" t="s">
        <v>107</v>
      </c>
      <c r="B58" s="407"/>
      <c r="C58" s="432">
        <v>43625</v>
      </c>
      <c r="D58" s="432">
        <v>43627</v>
      </c>
      <c r="E58" s="432">
        <v>43630</v>
      </c>
      <c r="F58" s="411"/>
      <c r="G58" s="411">
        <v>20000000</v>
      </c>
      <c r="H58" s="412" t="s">
        <v>9</v>
      </c>
      <c r="I58" s="412" t="s">
        <v>83</v>
      </c>
      <c r="J58" s="430"/>
      <c r="K58" s="430"/>
      <c r="L58" s="418" t="s">
        <v>109</v>
      </c>
    </row>
    <row r="59" spans="1:12" s="433" customFormat="1" ht="15" customHeight="1">
      <c r="A59" s="416" t="s">
        <v>117</v>
      </c>
      <c r="B59" s="407"/>
      <c r="C59" s="432">
        <v>43627</v>
      </c>
      <c r="D59" s="432">
        <v>43631</v>
      </c>
      <c r="E59" s="432">
        <v>43631</v>
      </c>
      <c r="F59" s="411"/>
      <c r="G59" s="411">
        <v>15625000</v>
      </c>
      <c r="H59" s="412" t="s">
        <v>9</v>
      </c>
      <c r="I59" s="412" t="s">
        <v>83</v>
      </c>
      <c r="J59" s="430"/>
      <c r="K59" s="430"/>
      <c r="L59" s="418" t="s">
        <v>86</v>
      </c>
    </row>
    <row r="60" spans="1:12" s="433" customFormat="1" ht="15" customHeight="1">
      <c r="A60" s="416" t="s">
        <v>120</v>
      </c>
      <c r="B60" s="407"/>
      <c r="C60" s="432">
        <v>43628</v>
      </c>
      <c r="D60" s="432">
        <v>43631</v>
      </c>
      <c r="E60" s="432">
        <v>43634</v>
      </c>
      <c r="F60" s="411"/>
      <c r="G60" s="411">
        <v>53800000</v>
      </c>
      <c r="H60" s="412" t="s">
        <v>9</v>
      </c>
      <c r="I60" s="412" t="s">
        <v>11</v>
      </c>
      <c r="J60" s="430"/>
      <c r="K60" s="430"/>
      <c r="L60" s="418" t="s">
        <v>66</v>
      </c>
    </row>
    <row r="61" spans="1:12" s="433" customFormat="1" ht="15" customHeight="1">
      <c r="A61" s="416" t="s">
        <v>105</v>
      </c>
      <c r="B61" s="407"/>
      <c r="C61" s="432">
        <v>43630</v>
      </c>
      <c r="D61" s="432">
        <v>43634</v>
      </c>
      <c r="E61" s="432">
        <v>43635</v>
      </c>
      <c r="F61" s="411"/>
      <c r="G61" s="411">
        <v>25000000</v>
      </c>
      <c r="H61" s="412" t="s">
        <v>9</v>
      </c>
      <c r="I61" s="412" t="s">
        <v>136</v>
      </c>
      <c r="J61" s="430"/>
      <c r="K61" s="430"/>
      <c r="L61" s="418" t="s">
        <v>82</v>
      </c>
    </row>
    <row r="62" spans="1:12" s="433" customFormat="1" ht="15" customHeight="1">
      <c r="A62" s="416" t="s">
        <v>108</v>
      </c>
      <c r="B62" s="407"/>
      <c r="C62" s="432">
        <v>43630</v>
      </c>
      <c r="D62" s="432">
        <v>43635</v>
      </c>
      <c r="E62" s="432">
        <v>43638</v>
      </c>
      <c r="F62" s="411"/>
      <c r="G62" s="411">
        <v>58000000</v>
      </c>
      <c r="H62" s="412" t="s">
        <v>9</v>
      </c>
      <c r="I62" s="412" t="s">
        <v>11</v>
      </c>
      <c r="J62" s="430"/>
      <c r="K62" s="430"/>
      <c r="L62" s="418" t="s">
        <v>123</v>
      </c>
    </row>
    <row r="63" spans="1:12" s="433" customFormat="1" ht="15" customHeight="1">
      <c r="A63" s="416" t="s">
        <v>138</v>
      </c>
      <c r="B63" s="407"/>
      <c r="C63" s="432">
        <v>43632</v>
      </c>
      <c r="D63" s="432">
        <v>43638</v>
      </c>
      <c r="E63" s="432">
        <v>43640</v>
      </c>
      <c r="F63" s="411"/>
      <c r="G63" s="411">
        <v>31885000</v>
      </c>
      <c r="H63" s="412" t="s">
        <v>9</v>
      </c>
      <c r="I63" s="412" t="s">
        <v>11</v>
      </c>
      <c r="J63" s="430"/>
      <c r="K63" s="430"/>
      <c r="L63" s="418" t="s">
        <v>66</v>
      </c>
    </row>
    <row r="64" spans="1:12" s="433" customFormat="1" ht="15" customHeight="1">
      <c r="A64" s="416" t="s">
        <v>112</v>
      </c>
      <c r="B64" s="407"/>
      <c r="C64" s="432">
        <v>43638</v>
      </c>
      <c r="D64" s="432">
        <v>43640</v>
      </c>
      <c r="E64" s="432">
        <v>43642</v>
      </c>
      <c r="F64" s="411"/>
      <c r="G64" s="411">
        <v>50600000</v>
      </c>
      <c r="H64" s="412" t="s">
        <v>9</v>
      </c>
      <c r="I64" s="412" t="s">
        <v>103</v>
      </c>
      <c r="J64" s="430"/>
      <c r="K64" s="430"/>
      <c r="L64" s="418" t="s">
        <v>82</v>
      </c>
    </row>
    <row r="65" spans="1:24" s="55" customFormat="1" ht="15">
      <c r="A65" s="160"/>
      <c r="B65" s="161"/>
      <c r="C65" s="388" t="s">
        <v>19</v>
      </c>
      <c r="D65" s="380"/>
      <c r="E65" s="380"/>
      <c r="F65" s="248"/>
      <c r="G65" s="157"/>
      <c r="H65" s="158"/>
      <c r="I65" s="155"/>
      <c r="J65" s="248"/>
      <c r="K65" s="248"/>
      <c r="L65" s="251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55" customFormat="1" ht="15" customHeight="1">
      <c r="A66" s="122" t="s">
        <v>64</v>
      </c>
      <c r="B66" s="362"/>
      <c r="C66" s="394"/>
      <c r="D66" s="394"/>
      <c r="E66" s="395"/>
      <c r="F66" s="145"/>
      <c r="G66" s="145"/>
      <c r="H66" s="145"/>
      <c r="I66" s="145"/>
      <c r="J66" s="145"/>
      <c r="K66" s="145"/>
      <c r="L66" s="146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s="55" customFormat="1" ht="15" customHeight="1">
      <c r="A67" s="122"/>
      <c r="B67" s="362"/>
      <c r="C67" s="394"/>
      <c r="D67" s="394"/>
      <c r="E67" s="395"/>
      <c r="F67" s="145"/>
      <c r="G67" s="145"/>
      <c r="H67" s="145"/>
      <c r="I67" s="145"/>
      <c r="J67" s="145"/>
      <c r="K67" s="145"/>
      <c r="L67" s="146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55" customFormat="1" ht="15" customHeight="1">
      <c r="A68" s="80"/>
      <c r="B68" s="159" t="s">
        <v>41</v>
      </c>
      <c r="C68" s="240"/>
      <c r="D68" s="77"/>
      <c r="E68" s="77"/>
      <c r="F68" s="214"/>
      <c r="G68" s="214"/>
      <c r="H68" s="77"/>
      <c r="I68" s="77"/>
      <c r="J68" s="214"/>
      <c r="K68" s="148"/>
      <c r="L68" s="17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55" customFormat="1" ht="15" customHeight="1">
      <c r="A69" s="160"/>
      <c r="B69" s="154"/>
      <c r="C69" s="388" t="s">
        <v>20</v>
      </c>
      <c r="D69" s="380"/>
      <c r="E69" s="380"/>
      <c r="F69" s="248"/>
      <c r="G69" s="157"/>
      <c r="H69" s="158"/>
      <c r="I69" s="155"/>
      <c r="J69" s="248"/>
      <c r="K69" s="176"/>
      <c r="L69" s="20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55" customFormat="1" ht="15" customHeight="1">
      <c r="A70" s="122" t="s">
        <v>64</v>
      </c>
      <c r="B70" s="214"/>
      <c r="C70" s="396"/>
      <c r="D70" s="14"/>
      <c r="E70" s="14"/>
      <c r="F70" s="214"/>
      <c r="G70" s="86"/>
      <c r="H70" s="14"/>
      <c r="I70" s="88"/>
      <c r="J70" s="275"/>
      <c r="K70" s="214"/>
      <c r="L70" s="17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55" customFormat="1" ht="15" customHeight="1">
      <c r="A71" s="160"/>
      <c r="B71" s="161"/>
      <c r="C71" s="388" t="s">
        <v>21</v>
      </c>
      <c r="D71" s="380"/>
      <c r="E71" s="380"/>
      <c r="F71" s="248"/>
      <c r="G71" s="157"/>
      <c r="H71" s="158"/>
      <c r="I71" s="155"/>
      <c r="J71" s="248"/>
      <c r="K71" s="248"/>
      <c r="L71" s="25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13" s="410" customFormat="1" ht="15.75" customHeight="1">
      <c r="A72" s="416" t="s">
        <v>91</v>
      </c>
      <c r="B72" s="407"/>
      <c r="C72" s="417">
        <v>43613</v>
      </c>
      <c r="D72" s="417">
        <v>43614</v>
      </c>
      <c r="E72" s="417">
        <v>43620</v>
      </c>
      <c r="F72" s="411"/>
      <c r="G72" s="411">
        <v>58175000</v>
      </c>
      <c r="H72" s="412" t="s">
        <v>9</v>
      </c>
      <c r="I72" s="412" t="s">
        <v>11</v>
      </c>
      <c r="L72" s="418" t="s">
        <v>92</v>
      </c>
      <c r="M72" s="415"/>
    </row>
    <row r="73" spans="1:13" s="410" customFormat="1" ht="15.75" customHeight="1">
      <c r="A73" s="416" t="s">
        <v>115</v>
      </c>
      <c r="B73" s="407"/>
      <c r="C73" s="417">
        <v>43623</v>
      </c>
      <c r="D73" s="417">
        <v>43626</v>
      </c>
      <c r="E73" s="417">
        <v>43627</v>
      </c>
      <c r="F73" s="411"/>
      <c r="G73" s="411">
        <v>26380000</v>
      </c>
      <c r="H73" s="412" t="s">
        <v>9</v>
      </c>
      <c r="I73" s="412" t="s">
        <v>79</v>
      </c>
      <c r="L73" s="418" t="s">
        <v>114</v>
      </c>
      <c r="M73" s="415"/>
    </row>
    <row r="74" spans="1:13" s="410" customFormat="1" ht="15.75" customHeight="1">
      <c r="A74" s="416" t="s">
        <v>124</v>
      </c>
      <c r="B74" s="407"/>
      <c r="C74" s="417">
        <v>43628</v>
      </c>
      <c r="D74" s="417">
        <v>43628</v>
      </c>
      <c r="E74" s="417">
        <v>43630</v>
      </c>
      <c r="F74" s="411"/>
      <c r="G74" s="411">
        <v>41500000</v>
      </c>
      <c r="H74" s="412" t="s">
        <v>9</v>
      </c>
      <c r="I74" s="412" t="s">
        <v>87</v>
      </c>
      <c r="L74" s="418" t="s">
        <v>84</v>
      </c>
      <c r="M74" s="415"/>
    </row>
    <row r="75" spans="1:13" s="430" customFormat="1" ht="15.75" customHeight="1">
      <c r="A75" s="416" t="s">
        <v>125</v>
      </c>
      <c r="B75" s="407"/>
      <c r="C75" s="417">
        <v>43634</v>
      </c>
      <c r="D75" s="417">
        <v>43634</v>
      </c>
      <c r="E75" s="417">
        <v>43636</v>
      </c>
      <c r="F75" s="411"/>
      <c r="G75" s="411">
        <v>45550000</v>
      </c>
      <c r="H75" s="412" t="s">
        <v>9</v>
      </c>
      <c r="I75" s="412" t="s">
        <v>79</v>
      </c>
      <c r="L75" s="418" t="s">
        <v>73</v>
      </c>
      <c r="M75" s="415"/>
    </row>
    <row r="76" spans="1:13" s="430" customFormat="1" ht="15.75" customHeight="1">
      <c r="A76" s="416" t="s">
        <v>126</v>
      </c>
      <c r="B76" s="407"/>
      <c r="C76" s="417">
        <v>43638</v>
      </c>
      <c r="D76" s="417">
        <v>43639</v>
      </c>
      <c r="E76" s="417">
        <v>43640</v>
      </c>
      <c r="F76" s="411"/>
      <c r="G76" s="411">
        <v>39800000</v>
      </c>
      <c r="H76" s="412" t="s">
        <v>9</v>
      </c>
      <c r="I76" s="412" t="s">
        <v>149</v>
      </c>
      <c r="L76" s="418" t="s">
        <v>88</v>
      </c>
      <c r="M76" s="415"/>
    </row>
    <row r="77" spans="1:13" s="430" customFormat="1" ht="15.75" customHeight="1">
      <c r="A77" s="416" t="s">
        <v>140</v>
      </c>
      <c r="B77" s="407"/>
      <c r="C77" s="417">
        <v>43640</v>
      </c>
      <c r="D77" s="417">
        <v>43640</v>
      </c>
      <c r="E77" s="417">
        <v>43642</v>
      </c>
      <c r="F77" s="411"/>
      <c r="G77" s="411">
        <v>44850000</v>
      </c>
      <c r="H77" s="412" t="s">
        <v>9</v>
      </c>
      <c r="I77" s="412" t="s">
        <v>11</v>
      </c>
      <c r="L77" s="418" t="s">
        <v>66</v>
      </c>
      <c r="M77" s="415"/>
    </row>
    <row r="78" spans="1:24" s="55" customFormat="1" ht="15">
      <c r="A78" s="160"/>
      <c r="B78" s="161"/>
      <c r="C78" s="388" t="s">
        <v>58</v>
      </c>
      <c r="D78" s="380"/>
      <c r="E78" s="380"/>
      <c r="F78" s="248"/>
      <c r="G78" s="157"/>
      <c r="H78" s="158"/>
      <c r="I78" s="155"/>
      <c r="J78" s="248"/>
      <c r="K78" s="248"/>
      <c r="L78" s="251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15" customHeight="1">
      <c r="A79" s="122" t="s">
        <v>64</v>
      </c>
      <c r="B79" s="214"/>
      <c r="C79" s="396"/>
      <c r="D79" s="14"/>
      <c r="E79" s="14"/>
      <c r="F79" s="214"/>
      <c r="G79" s="86"/>
      <c r="H79" s="14"/>
      <c r="I79" s="88"/>
      <c r="J79" s="275"/>
      <c r="K79" s="214"/>
      <c r="L79" s="17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55" customFormat="1" ht="15" customHeight="1">
      <c r="A80" s="160"/>
      <c r="B80" s="161"/>
      <c r="C80" s="388" t="s">
        <v>22</v>
      </c>
      <c r="D80" s="380"/>
      <c r="E80" s="380"/>
      <c r="F80" s="248"/>
      <c r="G80" s="157"/>
      <c r="H80" s="158"/>
      <c r="I80" s="155"/>
      <c r="J80" s="248"/>
      <c r="K80" s="248"/>
      <c r="L80" s="251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12" s="420" customFormat="1" ht="15" customHeight="1">
      <c r="A81" s="122" t="s">
        <v>64</v>
      </c>
      <c r="C81" s="396"/>
      <c r="D81" s="14"/>
      <c r="E81" s="14"/>
      <c r="G81" s="86"/>
      <c r="H81" s="14"/>
      <c r="I81" s="88"/>
      <c r="J81" s="275"/>
      <c r="L81" s="179"/>
    </row>
    <row r="82" spans="1:24" ht="15" customHeight="1">
      <c r="A82" s="160"/>
      <c r="B82" s="161"/>
      <c r="C82" s="388" t="s">
        <v>51</v>
      </c>
      <c r="D82" s="380"/>
      <c r="E82" s="380"/>
      <c r="F82" s="248"/>
      <c r="G82" s="157"/>
      <c r="H82" s="158"/>
      <c r="I82" s="155"/>
      <c r="J82" s="248"/>
      <c r="K82" s="207"/>
      <c r="L82" s="18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15" customHeight="1">
      <c r="A83" s="122" t="s">
        <v>64</v>
      </c>
      <c r="B83" s="214"/>
      <c r="C83" s="389"/>
      <c r="D83" s="381"/>
      <c r="E83" s="381"/>
      <c r="F83" s="86"/>
      <c r="G83" s="86"/>
      <c r="H83" s="14"/>
      <c r="I83" s="88"/>
      <c r="J83" s="113"/>
      <c r="K83" s="208"/>
      <c r="L83" s="190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ht="15" customHeight="1">
      <c r="A84" s="160"/>
      <c r="B84" s="161"/>
      <c r="C84" s="388" t="s">
        <v>35</v>
      </c>
      <c r="D84" s="380"/>
      <c r="E84" s="380"/>
      <c r="F84" s="248"/>
      <c r="G84" s="157"/>
      <c r="H84" s="158"/>
      <c r="I84" s="155"/>
      <c r="J84" s="248"/>
      <c r="K84" s="248"/>
      <c r="L84" s="18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13" s="55" customFormat="1" ht="15" customHeight="1">
      <c r="A85" s="122" t="s">
        <v>64</v>
      </c>
      <c r="B85" s="214"/>
      <c r="C85" s="389"/>
      <c r="D85" s="381"/>
      <c r="E85" s="381"/>
      <c r="F85" s="86"/>
      <c r="G85" s="86"/>
      <c r="H85" s="14"/>
      <c r="I85" s="88"/>
      <c r="J85" s="113"/>
      <c r="K85" s="283"/>
      <c r="L85" s="213"/>
      <c r="M85" s="143"/>
    </row>
    <row r="86" spans="1:24" s="55" customFormat="1" ht="15" customHeight="1">
      <c r="A86" s="160"/>
      <c r="B86" s="161"/>
      <c r="C86" s="388" t="s">
        <v>76</v>
      </c>
      <c r="D86" s="380"/>
      <c r="E86" s="380"/>
      <c r="F86" s="248"/>
      <c r="G86" s="157"/>
      <c r="H86" s="158"/>
      <c r="I86" s="155"/>
      <c r="J86" s="248"/>
      <c r="K86" s="248"/>
      <c r="L86" s="25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13" s="378" customFormat="1" ht="15" customHeight="1">
      <c r="A87" s="135" t="s">
        <v>64</v>
      </c>
      <c r="B87" s="217"/>
      <c r="C87" s="397"/>
      <c r="D87" s="381"/>
      <c r="E87" s="381"/>
      <c r="F87" s="276"/>
      <c r="H87" s="14"/>
      <c r="I87" s="275"/>
      <c r="J87" s="217"/>
      <c r="K87" s="217"/>
      <c r="L87" s="99"/>
      <c r="M87" s="257"/>
    </row>
    <row r="88" spans="1:24" ht="15" customHeight="1">
      <c r="A88" s="160"/>
      <c r="B88" s="161"/>
      <c r="C88" s="388" t="s">
        <v>36</v>
      </c>
      <c r="D88" s="380"/>
      <c r="E88" s="380"/>
      <c r="F88" s="248"/>
      <c r="G88" s="157"/>
      <c r="H88" s="158"/>
      <c r="I88" s="155"/>
      <c r="J88" s="248"/>
      <c r="K88" s="248"/>
      <c r="L88" s="25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15" customHeight="1">
      <c r="A89" s="122" t="s">
        <v>64</v>
      </c>
      <c r="B89" s="15"/>
      <c r="C89" s="14"/>
      <c r="D89" s="398"/>
      <c r="E89" s="14"/>
      <c r="F89" s="86"/>
      <c r="G89" s="18"/>
      <c r="H89" s="14"/>
      <c r="I89" s="14"/>
      <c r="J89" s="214"/>
      <c r="K89" s="214"/>
      <c r="L89" s="10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15" customHeight="1">
      <c r="A90" s="160"/>
      <c r="B90" s="161"/>
      <c r="C90" s="388" t="s">
        <v>37</v>
      </c>
      <c r="D90" s="380"/>
      <c r="E90" s="380"/>
      <c r="F90" s="248"/>
      <c r="G90" s="157"/>
      <c r="H90" s="158"/>
      <c r="I90" s="155"/>
      <c r="J90" s="248"/>
      <c r="K90" s="248"/>
      <c r="L90" s="25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15" customHeight="1">
      <c r="A91" s="122" t="s">
        <v>64</v>
      </c>
      <c r="B91" s="214"/>
      <c r="C91" s="77"/>
      <c r="D91" s="77"/>
      <c r="E91" s="392"/>
      <c r="F91" s="214"/>
      <c r="G91" s="214"/>
      <c r="H91" s="214"/>
      <c r="I91" s="214"/>
      <c r="J91" s="214"/>
      <c r="K91" s="214"/>
      <c r="L91" s="11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5" customHeight="1">
      <c r="A92" s="160"/>
      <c r="B92" s="161"/>
      <c r="C92" s="388" t="s">
        <v>38</v>
      </c>
      <c r="D92" s="380"/>
      <c r="E92" s="380"/>
      <c r="F92" s="248"/>
      <c r="G92" s="157"/>
      <c r="H92" s="158"/>
      <c r="I92" s="155"/>
      <c r="J92" s="248"/>
      <c r="K92" s="248"/>
      <c r="L92" s="25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ht="15" customHeight="1">
      <c r="A93" s="122" t="s">
        <v>64</v>
      </c>
      <c r="B93" s="214"/>
      <c r="C93" s="77"/>
      <c r="D93" s="77"/>
      <c r="E93" s="392"/>
      <c r="F93" s="214"/>
      <c r="G93" s="214"/>
      <c r="H93" s="214"/>
      <c r="I93" s="214"/>
      <c r="J93" s="214"/>
      <c r="K93" s="214"/>
      <c r="L93" s="94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15" customHeight="1">
      <c r="A94" s="160"/>
      <c r="B94" s="161"/>
      <c r="C94" s="388" t="s">
        <v>23</v>
      </c>
      <c r="D94" s="380"/>
      <c r="E94" s="380"/>
      <c r="F94" s="248"/>
      <c r="G94" s="157"/>
      <c r="H94" s="158"/>
      <c r="I94" s="155"/>
      <c r="J94" s="248"/>
      <c r="K94" s="248"/>
      <c r="L94" s="251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12" s="420" customFormat="1" ht="15" customHeight="1">
      <c r="A95" s="122" t="s">
        <v>64</v>
      </c>
      <c r="C95" s="396"/>
      <c r="D95" s="14"/>
      <c r="E95" s="14"/>
      <c r="G95" s="86"/>
      <c r="H95" s="14"/>
      <c r="I95" s="88"/>
      <c r="J95" s="275"/>
      <c r="L95" s="423"/>
    </row>
    <row r="96" spans="1:24" ht="15" customHeight="1">
      <c r="A96" s="147"/>
      <c r="B96" s="107"/>
      <c r="C96" s="399"/>
      <c r="D96" s="399"/>
      <c r="E96" s="399"/>
      <c r="F96" s="205"/>
      <c r="G96" s="107"/>
      <c r="H96" s="107"/>
      <c r="I96" s="107"/>
      <c r="J96" s="107"/>
      <c r="K96" s="184"/>
      <c r="L96" s="185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3:24" ht="15" customHeight="1"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3:24" ht="15" customHeight="1"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3:24" ht="15" customHeight="1"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3:24" ht="15" customHeight="1"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3:24" ht="15" customHeight="1"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3:24" ht="15" customHeight="1">
      <c r="C102"/>
      <c r="D102"/>
      <c r="E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3:24" ht="15" customHeight="1">
      <c r="C103"/>
      <c r="D103"/>
      <c r="E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3:24" ht="15" customHeight="1">
      <c r="C104"/>
      <c r="D104"/>
      <c r="E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3:24" ht="15" customHeight="1">
      <c r="C105"/>
      <c r="D105"/>
      <c r="E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3:24" ht="15" customHeight="1">
      <c r="C106"/>
      <c r="D106"/>
      <c r="E106"/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3:24" ht="15" customHeight="1">
      <c r="C107"/>
      <c r="D107"/>
      <c r="E107"/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3:24" ht="15" customHeight="1">
      <c r="C108"/>
      <c r="D108"/>
      <c r="E108"/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3:24" ht="15" customHeight="1">
      <c r="C109"/>
      <c r="D109"/>
      <c r="E109"/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3:24" ht="15" customHeight="1">
      <c r="C110"/>
      <c r="D110"/>
      <c r="E110"/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3:24" ht="15" customHeight="1">
      <c r="C111"/>
      <c r="D111"/>
      <c r="E111"/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3:24" ht="15" customHeight="1">
      <c r="C112"/>
      <c r="D112"/>
      <c r="E112"/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3:24" ht="15" customHeight="1">
      <c r="C113"/>
      <c r="D113"/>
      <c r="E113"/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3:24" ht="15" customHeight="1">
      <c r="C114"/>
      <c r="D114"/>
      <c r="E114"/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3:24" ht="15" customHeight="1">
      <c r="C115"/>
      <c r="D115"/>
      <c r="E115"/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3:24" ht="15" customHeight="1">
      <c r="C116"/>
      <c r="D116"/>
      <c r="E116"/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3:24" ht="15" customHeight="1">
      <c r="C117"/>
      <c r="D117"/>
      <c r="E117"/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3:24" ht="15" customHeight="1">
      <c r="C118"/>
      <c r="D118"/>
      <c r="E118"/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3:24" ht="15" customHeight="1">
      <c r="C119"/>
      <c r="D119"/>
      <c r="E119"/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3:24" ht="15" customHeight="1">
      <c r="C120"/>
      <c r="D120"/>
      <c r="E120"/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3:24" ht="15" customHeight="1">
      <c r="C121"/>
      <c r="D121"/>
      <c r="E121"/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3:24" ht="15" customHeight="1">
      <c r="C122"/>
      <c r="D122"/>
      <c r="E122"/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3:24" ht="15" customHeight="1">
      <c r="C123"/>
      <c r="D123"/>
      <c r="E123"/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3:24" ht="15" customHeight="1">
      <c r="C124"/>
      <c r="D124"/>
      <c r="E124"/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3:24" ht="15" customHeight="1">
      <c r="C125"/>
      <c r="D125"/>
      <c r="E125"/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3:24" ht="15" customHeight="1">
      <c r="C126"/>
      <c r="D126"/>
      <c r="E126"/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3:24" ht="15" customHeight="1">
      <c r="C127"/>
      <c r="D127"/>
      <c r="E127"/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3:24" ht="15" customHeight="1">
      <c r="C128"/>
      <c r="D128"/>
      <c r="E128"/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3:24" ht="15" customHeight="1">
      <c r="C129"/>
      <c r="D129"/>
      <c r="E129"/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3:24" ht="15" customHeight="1">
      <c r="C130"/>
      <c r="D130"/>
      <c r="E130"/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3:24" ht="15" customHeight="1">
      <c r="C131"/>
      <c r="D131"/>
      <c r="E131"/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3:24" ht="15" customHeight="1">
      <c r="C132"/>
      <c r="D132"/>
      <c r="E132"/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3:24" ht="15" customHeight="1">
      <c r="C133"/>
      <c r="D133"/>
      <c r="E133"/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3:24" ht="15" customHeight="1">
      <c r="C134"/>
      <c r="D134"/>
      <c r="E134"/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3:24" ht="15" customHeight="1">
      <c r="C135"/>
      <c r="D135"/>
      <c r="E135"/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3:24" ht="15" customHeight="1">
      <c r="C136"/>
      <c r="D136"/>
      <c r="E136"/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3:24" ht="15" customHeight="1">
      <c r="C137"/>
      <c r="D137"/>
      <c r="E137"/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3:24" ht="15" customHeight="1">
      <c r="C138"/>
      <c r="D138"/>
      <c r="E138"/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3:24" ht="15" customHeight="1">
      <c r="C139"/>
      <c r="D139"/>
      <c r="E139"/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3:24" ht="15" customHeight="1">
      <c r="C140"/>
      <c r="D140"/>
      <c r="E140"/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3:24" ht="15" customHeight="1">
      <c r="C141"/>
      <c r="D141"/>
      <c r="E141"/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3:24" ht="15" customHeight="1">
      <c r="C142"/>
      <c r="D142"/>
      <c r="E142"/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3:24" ht="15" customHeight="1">
      <c r="C143"/>
      <c r="D143"/>
      <c r="E143"/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3:24" ht="15" customHeight="1">
      <c r="C144"/>
      <c r="D144"/>
      <c r="E144"/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3:24" ht="15" customHeight="1">
      <c r="C145"/>
      <c r="D145"/>
      <c r="E145"/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3:24" ht="15" customHeight="1">
      <c r="C146"/>
      <c r="D146"/>
      <c r="E146"/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3:24" ht="15" customHeight="1">
      <c r="C147"/>
      <c r="D147"/>
      <c r="E147"/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3:24" ht="15" customHeight="1">
      <c r="C148"/>
      <c r="D148"/>
      <c r="E148"/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3:24" ht="15" customHeight="1">
      <c r="C149"/>
      <c r="D149"/>
      <c r="E149"/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3:24" ht="15" customHeight="1">
      <c r="C150"/>
      <c r="D150"/>
      <c r="E150"/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3:24" ht="15" customHeight="1">
      <c r="C151"/>
      <c r="D151"/>
      <c r="E151"/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3:24" ht="15" customHeight="1">
      <c r="C152"/>
      <c r="D152"/>
      <c r="E152"/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3:24" ht="15" customHeight="1">
      <c r="C153"/>
      <c r="D153"/>
      <c r="E153"/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3:24" ht="15" customHeight="1">
      <c r="C154"/>
      <c r="D154"/>
      <c r="E154"/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3:24" ht="15" customHeight="1">
      <c r="C155"/>
      <c r="D155"/>
      <c r="E155"/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3:24" ht="15" customHeight="1">
      <c r="C156"/>
      <c r="D156"/>
      <c r="E156"/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3:24" ht="15" customHeight="1">
      <c r="C157"/>
      <c r="D157"/>
      <c r="E157"/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3:24" ht="15" customHeight="1">
      <c r="C158"/>
      <c r="D158"/>
      <c r="E158"/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3:24" ht="15" customHeight="1">
      <c r="C159"/>
      <c r="D159"/>
      <c r="E159"/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3:24" ht="15" customHeight="1">
      <c r="C160"/>
      <c r="D160"/>
      <c r="E160"/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3:24" ht="15" customHeight="1">
      <c r="C161"/>
      <c r="D161"/>
      <c r="E161"/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3:24" ht="15" customHeight="1">
      <c r="C162"/>
      <c r="D162"/>
      <c r="E162"/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3:24" ht="15" customHeight="1">
      <c r="C163"/>
      <c r="D163"/>
      <c r="E163"/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3:24" ht="15" customHeight="1">
      <c r="C164"/>
      <c r="D164"/>
      <c r="E164"/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3:24" ht="15" customHeight="1">
      <c r="C165"/>
      <c r="D165"/>
      <c r="E165"/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3:24" ht="15" customHeight="1">
      <c r="C166"/>
      <c r="D166"/>
      <c r="E166"/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3:24" ht="15" customHeight="1">
      <c r="C167"/>
      <c r="D167"/>
      <c r="E167"/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3:24" ht="15" customHeight="1">
      <c r="C168"/>
      <c r="D168"/>
      <c r="E168"/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3:24" ht="15" customHeight="1">
      <c r="C169"/>
      <c r="D169"/>
      <c r="E169"/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3:24" ht="15" customHeight="1">
      <c r="C170"/>
      <c r="D170"/>
      <c r="E170"/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3:24" ht="15" customHeight="1">
      <c r="C171"/>
      <c r="D171"/>
      <c r="E171"/>
      <c r="L17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3:24" ht="15" customHeight="1">
      <c r="C172"/>
      <c r="D172"/>
      <c r="E172"/>
      <c r="L17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3:24" ht="15" customHeight="1">
      <c r="C173"/>
      <c r="D173"/>
      <c r="E173"/>
      <c r="L173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3:24" ht="15" customHeight="1">
      <c r="C174"/>
      <c r="D174"/>
      <c r="E174"/>
      <c r="L174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3:24" ht="15" customHeight="1">
      <c r="C175"/>
      <c r="D175"/>
      <c r="E175"/>
      <c r="L17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3:24" ht="15" customHeight="1">
      <c r="C176"/>
      <c r="D176"/>
      <c r="E176"/>
      <c r="L176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3:24" ht="15" customHeight="1">
      <c r="C177"/>
      <c r="D177"/>
      <c r="E177"/>
      <c r="L17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3:24" ht="15" customHeight="1">
      <c r="C178"/>
      <c r="D178"/>
      <c r="E178"/>
      <c r="L178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3:24" ht="15" customHeight="1">
      <c r="C179"/>
      <c r="D179"/>
      <c r="E179"/>
      <c r="L17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3:24" ht="15" customHeight="1">
      <c r="C180"/>
      <c r="D180"/>
      <c r="E180"/>
      <c r="L180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3:24" ht="15" customHeight="1">
      <c r="C181"/>
      <c r="D181"/>
      <c r="E181"/>
      <c r="L181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3:24" ht="15" customHeight="1">
      <c r="C182"/>
      <c r="D182"/>
      <c r="E182"/>
      <c r="L182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3:24" ht="15" customHeight="1">
      <c r="C183"/>
      <c r="D183"/>
      <c r="E183"/>
      <c r="L183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3:24" ht="15" customHeight="1">
      <c r="C184"/>
      <c r="D184"/>
      <c r="E184"/>
      <c r="L184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3:12" ht="15" customHeight="1">
      <c r="C185"/>
      <c r="D185"/>
      <c r="E185"/>
      <c r="L185"/>
    </row>
    <row r="186" spans="3:12" ht="15" customHeight="1">
      <c r="C186"/>
      <c r="D186"/>
      <c r="E186"/>
      <c r="L186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9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2019-06-26T20:11:29Z</dcterms:modified>
  <cp:category/>
  <cp:version/>
  <cp:contentType/>
  <cp:contentStatus/>
</cp:coreProperties>
</file>