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3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'BULK'!$A$1:$K$102</definedName>
    <definedName name="_xlnm.Print_Area" localSheetId="0">'LINEUP'!$A$1:$K$122</definedName>
    <definedName name="_xlnm.Print_Area" localSheetId="3">'Partial Recap'!$A$1:$L$104</definedName>
  </definedNames>
  <calcPr fullCalcOnLoad="1"/>
</workbook>
</file>

<file path=xl/sharedStrings.xml><?xml version="1.0" encoding="utf-8"?>
<sst xmlns="http://schemas.openxmlformats.org/spreadsheetml/2006/main" count="639" uniqueCount="154">
  <si>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</si>
  <si>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</si>
  <si>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</si>
  <si>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</si>
  <si>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</si>
  <si>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</si>
  <si>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</si>
  <si>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</si>
  <si>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</si>
  <si>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</si>
  <si>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</si>
  <si>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</si>
  <si>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</si>
  <si>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</si>
  <si>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</si>
  <si>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</si>
  <si>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</si>
  <si>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</si>
  <si>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</si>
  <si>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</si>
  <si>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</si>
  <si>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</si>
  <si>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</si>
  <si>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</si>
  <si>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</si>
  <si>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</si>
  <si>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</si>
  <si>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</si>
  <si>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</si>
  <si>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</si>
  <si>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</si>
  <si>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</si>
  <si>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</si>
  <si>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</si>
  <si>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</si>
  <si>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</si>
  <si>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</si>
  <si>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</si>
  <si>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</si>
  <si>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</si>
  <si>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</si>
  <si>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</si>
  <si>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</si>
  <si>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</si>
  <si>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</si>
  <si>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</si>
  <si>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</si>
  <si>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</si>
  <si>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</si>
  <si>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</si>
  <si>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</si>
  <si>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</si>
  <si>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</si>
  <si>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</si>
  <si>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</si>
  <si>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</si>
  <si>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</si>
  <si>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</si>
  <si>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</si>
  <si>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</si>
  <si>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</si>
  <si>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</si>
  <si>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</si>
  <si>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</si>
  <si>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</si>
  <si>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</si>
  <si>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</si>
  <si>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</si>
  <si>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</si>
  <si>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</si>
  <si>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</si>
  <si>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</si>
  <si>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</si>
  <si>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</si>
  <si>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</si>
  <si>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</si>
  <si>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</si>
  <si>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</si>
  <si>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</si>
  <si>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</si>
  <si>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</si>
  <si>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</si>
  <si>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</si>
  <si>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</si>
  <si>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LAGOS, NIGERIA</t>
  </si>
  <si>
    <t>CHITTAGONG, BANGLADESH</t>
  </si>
  <si>
    <t>NOM UK</t>
  </si>
  <si>
    <t>USA</t>
  </si>
  <si>
    <t>VENUS SKY</t>
  </si>
  <si>
    <t>CIELO DI ANGRA</t>
  </si>
  <si>
    <t>PAZ NAVIGATOR</t>
  </si>
  <si>
    <t>SUCRO</t>
  </si>
  <si>
    <t>ELEOUSSA</t>
  </si>
  <si>
    <t>RISING FALCON</t>
  </si>
  <si>
    <t>CHIOS LEGACY</t>
  </si>
  <si>
    <t>CRESSIDA</t>
  </si>
  <si>
    <t>TRITON SWALLOW</t>
  </si>
  <si>
    <t>© 2019 Williams Servicos Maritimos Ltda, Brazil</t>
  </si>
  <si>
    <t>EUA</t>
  </si>
  <si>
    <t>CAMILA</t>
  </si>
  <si>
    <t>SKYFALL</t>
  </si>
  <si>
    <t>ARIETTA A</t>
  </si>
  <si>
    <t>SPAR HYDRA</t>
  </si>
  <si>
    <t>S-BRONCO</t>
  </si>
  <si>
    <t>GLOBAL UNITY</t>
  </si>
  <si>
    <t>GLOVIS MAINE</t>
  </si>
  <si>
    <t>CEPHEUS 2nd</t>
  </si>
  <si>
    <t>JANUARY 2018</t>
  </si>
  <si>
    <t>PAXI</t>
  </si>
  <si>
    <t>BASEL ATHENA</t>
  </si>
  <si>
    <t>UMM QSAR, IRAQ</t>
  </si>
  <si>
    <t>DARYA RAMA</t>
  </si>
  <si>
    <t>STELIOS B</t>
  </si>
  <si>
    <t>OCEANLOVE</t>
  </si>
  <si>
    <t>GRAND CONCORD</t>
  </si>
  <si>
    <t>BEJAIA, ALGERIA</t>
  </si>
  <si>
    <t>MIDSTAR</t>
  </si>
  <si>
    <t>L. DREYFUS</t>
  </si>
  <si>
    <t>NOVOROSSIYSK, RUSSIA</t>
  </si>
  <si>
    <t>SFL HUMBER</t>
  </si>
  <si>
    <t>DORA OLDENDORFF</t>
  </si>
  <si>
    <t>AMAPOLA</t>
  </si>
  <si>
    <t>CHITTAGONG. BANGLADESH</t>
  </si>
  <si>
    <t>RAS GHUMAYS-I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</si>
  <si>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</si>
  <si>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</si>
  <si>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</si>
  <si>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</si>
  <si>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</si>
  <si>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</si>
  <si>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</si>
  <si>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</si>
  <si>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</si>
  <si>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</si>
  <si>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</si>
  <si>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</si>
  <si>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</si>
  <si>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L.DREYFUS</t>
  </si>
  <si>
    <t>PACIFIC TAMARITA</t>
  </si>
  <si>
    <t>SBI THALIA</t>
  </si>
  <si>
    <t>SUGAR LINE UP edition 06.02.2019</t>
  </si>
  <si>
    <t>WILLIAMS BRAZIL SUGAR LINE UP EDITION 06.02.2019</t>
  </si>
  <si>
    <t>WEST AFRICA</t>
  </si>
  <si>
    <t>UNION BIEVENIDO</t>
  </si>
  <si>
    <t>CEPHEUS 1ST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</si>
  <si>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</si>
  <si>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</si>
  <si>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</si>
  <si>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</si>
  <si>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</si>
  <si>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</si>
  <si>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</si>
  <si>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</si>
  <si>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GUINEA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</si>
</sst>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LINEUP!$A$108:$A$111</c:f>
              <c:strCache/>
            </c:strRef>
          </c:cat>
          <c:val>
            <c:numRef>
              <c:f>LINEUP!$B$108:$B$111</c:f>
              <c:numCache/>
            </c:numRef>
          </c:val>
          <c:shape val="cylinder"/>
        </c:ser>
        <c:overlap val="100"/>
        <c:shape val="cylinder"/>
        <c:axId val="56885291"/>
        <c:axId val="42205572"/>
      </c:bar3D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852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LINEUP!$A$91:$A$95</c:f>
              <c:strCache/>
            </c:strRef>
          </c:cat>
          <c:val>
            <c:numRef>
              <c:f>LINEUP!$B$91:$B$95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44305829"/>
        <c:axId val="63208142"/>
      </c:bar3D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BULK!$A$82:$A$85</c:f>
              <c:strCache/>
            </c:strRef>
          </c:cat>
          <c:val>
            <c:numRef>
              <c:f>BULK!$B$82:$B$85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106</xdr:row>
      <xdr:rowOff>19050</xdr:rowOff>
    </xdr:from>
    <xdr:to>
      <xdr:col>10</xdr:col>
      <xdr:colOff>104775</xdr:colOff>
      <xdr:row>121</xdr:row>
      <xdr:rowOff>19050</xdr:rowOff>
    </xdr:to>
    <xdr:graphicFrame>
      <xdr:nvGraphicFramePr>
        <xdr:cNvPr id="2" name="Gráfico 7"/>
        <xdr:cNvGraphicFramePr/>
      </xdr:nvGraphicFramePr>
      <xdr:xfrm>
        <a:off x="2409825" y="214217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88</xdr:row>
      <xdr:rowOff>38100</xdr:rowOff>
    </xdr:from>
    <xdr:to>
      <xdr:col>10</xdr:col>
      <xdr:colOff>133350</xdr:colOff>
      <xdr:row>104</xdr:row>
      <xdr:rowOff>123825</xdr:rowOff>
    </xdr:to>
    <xdr:graphicFrame>
      <xdr:nvGraphicFramePr>
        <xdr:cNvPr id="3" name="Gráfico 6"/>
        <xdr:cNvGraphicFramePr/>
      </xdr:nvGraphicFramePr>
      <xdr:xfrm>
        <a:off x="2428875" y="180117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588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6020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79</xdr:row>
      <xdr:rowOff>171450</xdr:rowOff>
    </xdr:from>
    <xdr:to>
      <xdr:col>9</xdr:col>
      <xdr:colOff>419100</xdr:colOff>
      <xdr:row>94</xdr:row>
      <xdr:rowOff>161925</xdr:rowOff>
    </xdr:to>
    <xdr:graphicFrame>
      <xdr:nvGraphicFramePr>
        <xdr:cNvPr id="2" name="Gráfico 13"/>
        <xdr:cNvGraphicFramePr/>
      </xdr:nvGraphicFramePr>
      <xdr:xfrm>
        <a:off x="2590800" y="162972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SheetLayoutView="80" workbookViewId="0" topLeftCell="A67">
      <selection activeCell="A12" sqref="A12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25"/>
      <c r="M1" s="235"/>
    </row>
    <row r="2" spans="1:13" ht="26.25">
      <c r="A2" s="237"/>
      <c r="B2" s="238"/>
      <c r="C2" s="436" t="s">
        <v>140</v>
      </c>
      <c r="D2" s="437"/>
      <c r="E2" s="437"/>
      <c r="F2" s="437"/>
      <c r="G2" s="437"/>
      <c r="H2" s="437"/>
      <c r="I2" s="437"/>
      <c r="J2" s="437"/>
      <c r="K2" s="438"/>
      <c r="L2" s="425"/>
      <c r="M2" s="235"/>
    </row>
    <row r="3" spans="1:13" ht="15">
      <c r="A3" s="237"/>
      <c r="B3" s="238"/>
      <c r="C3" s="439" t="s">
        <v>97</v>
      </c>
      <c r="D3" s="440"/>
      <c r="E3" s="440"/>
      <c r="F3" s="440"/>
      <c r="G3" s="440"/>
      <c r="H3" s="440"/>
      <c r="I3" s="440"/>
      <c r="J3" s="440"/>
      <c r="K3" s="441"/>
      <c r="L3" s="425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25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25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25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26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26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77" t="s">
        <v>64</v>
      </c>
      <c r="I9" s="171" t="s">
        <v>56</v>
      </c>
      <c r="J9" s="266"/>
      <c r="K9" s="269" t="s">
        <v>44</v>
      </c>
      <c r="L9" s="426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7"/>
      <c r="G10" s="272"/>
      <c r="H10" s="57"/>
      <c r="I10" s="57"/>
      <c r="J10" s="57"/>
      <c r="K10" s="428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268">
        <f>MEDIAN(L12:L14)</f>
        <v>0</v>
      </c>
      <c r="I11" s="265" t="s">
        <v>56</v>
      </c>
      <c r="J11" s="266"/>
      <c r="K11" s="269"/>
      <c r="L11" s="426"/>
      <c r="M11" s="275"/>
    </row>
    <row r="12" spans="1:13" s="279" customFormat="1" ht="15.75" customHeight="1">
      <c r="A12" s="164" t="s">
        <v>108</v>
      </c>
      <c r="B12" s="281"/>
      <c r="C12" s="270">
        <v>43489</v>
      </c>
      <c r="D12" s="156">
        <v>43489</v>
      </c>
      <c r="E12" s="156">
        <v>43502</v>
      </c>
      <c r="F12" s="272">
        <v>12038000</v>
      </c>
      <c r="G12" s="272"/>
      <c r="H12" s="57" t="s">
        <v>82</v>
      </c>
      <c r="I12" s="57" t="s">
        <v>55</v>
      </c>
      <c r="J12" s="57" t="s">
        <v>15</v>
      </c>
      <c r="K12" s="433"/>
      <c r="L12" s="298">
        <f>DAYS360(C12,D12)</f>
        <v>0</v>
      </c>
      <c r="M12" s="328"/>
    </row>
    <row r="13" spans="1:13" s="279" customFormat="1" ht="15.75" customHeight="1">
      <c r="A13" s="164" t="s">
        <v>109</v>
      </c>
      <c r="B13" s="281"/>
      <c r="C13" s="270">
        <v>43486</v>
      </c>
      <c r="D13" s="156" t="s">
        <v>80</v>
      </c>
      <c r="E13" s="156" t="s">
        <v>80</v>
      </c>
      <c r="F13" s="272">
        <v>18058000</v>
      </c>
      <c r="G13" s="272"/>
      <c r="H13" s="57" t="s">
        <v>82</v>
      </c>
      <c r="I13" s="57" t="s">
        <v>11</v>
      </c>
      <c r="J13" s="57" t="s">
        <v>80</v>
      </c>
      <c r="K13" s="433"/>
      <c r="L13" s="298"/>
      <c r="M13" s="328"/>
    </row>
    <row r="14" spans="1:13" ht="15">
      <c r="A14" s="278"/>
      <c r="B14" s="235"/>
      <c r="C14" s="235"/>
      <c r="D14" s="235"/>
      <c r="E14" s="235"/>
      <c r="F14" s="235"/>
      <c r="G14" s="235"/>
      <c r="H14" s="235"/>
      <c r="I14" s="235"/>
      <c r="J14" s="235"/>
      <c r="K14" s="400"/>
      <c r="M14" s="275"/>
    </row>
    <row r="15" spans="1:13" ht="13.5" customHeight="1">
      <c r="A15" s="283"/>
      <c r="B15" s="385"/>
      <c r="C15" s="387" t="s">
        <v>10</v>
      </c>
      <c r="D15" s="388"/>
      <c r="E15" s="388"/>
      <c r="F15" s="286">
        <f>SUM(F10:F14)</f>
        <v>30096000</v>
      </c>
      <c r="G15" s="287">
        <f>SUM(G10:G14)</f>
        <v>0</v>
      </c>
      <c r="H15" s="385"/>
      <c r="I15" s="385"/>
      <c r="J15" s="385"/>
      <c r="K15" s="386"/>
      <c r="L15" s="426"/>
      <c r="M15" s="262"/>
    </row>
    <row r="16" spans="1:13" ht="13.5" customHeight="1">
      <c r="A16" s="256"/>
      <c r="B16" s="288"/>
      <c r="C16" s="289"/>
      <c r="D16" s="290"/>
      <c r="E16" s="290"/>
      <c r="F16" s="291"/>
      <c r="G16" s="292"/>
      <c r="H16" s="293"/>
      <c r="I16" s="293"/>
      <c r="J16" s="293"/>
      <c r="K16" s="386"/>
      <c r="M16" s="262"/>
    </row>
    <row r="17" spans="1:13" ht="13.5" customHeight="1">
      <c r="A17" s="256"/>
      <c r="B17" s="257" t="s">
        <v>55</v>
      </c>
      <c r="C17" s="258"/>
      <c r="D17" s="385"/>
      <c r="E17" s="385"/>
      <c r="F17" s="385"/>
      <c r="G17" s="385"/>
      <c r="H17" s="260"/>
      <c r="I17" s="260"/>
      <c r="J17" s="385"/>
      <c r="K17" s="386"/>
      <c r="M17" s="262"/>
    </row>
    <row r="18" spans="1:13" ht="14.25" customHeight="1">
      <c r="A18" s="263"/>
      <c r="B18" s="264"/>
      <c r="C18" s="265" t="s">
        <v>50</v>
      </c>
      <c r="D18" s="266"/>
      <c r="E18" s="266"/>
      <c r="F18" s="266"/>
      <c r="G18" s="267" t="s">
        <v>57</v>
      </c>
      <c r="H18" s="174">
        <v>0</v>
      </c>
      <c r="I18" s="265" t="s">
        <v>56</v>
      </c>
      <c r="J18" s="266"/>
      <c r="K18" s="269"/>
      <c r="L18" s="426"/>
      <c r="M18" s="262"/>
    </row>
    <row r="19" spans="1:13" s="279" customFormat="1" ht="15.75" customHeight="1">
      <c r="A19" s="164" t="s">
        <v>108</v>
      </c>
      <c r="B19" s="281"/>
      <c r="C19" s="270">
        <v>43504</v>
      </c>
      <c r="D19" s="156" t="s">
        <v>80</v>
      </c>
      <c r="E19" s="156" t="s">
        <v>80</v>
      </c>
      <c r="F19" s="272">
        <v>13000000</v>
      </c>
      <c r="G19" s="272"/>
      <c r="H19" s="57" t="s">
        <v>82</v>
      </c>
      <c r="I19" s="57" t="s">
        <v>142</v>
      </c>
      <c r="J19" s="57" t="s">
        <v>80</v>
      </c>
      <c r="K19" s="433"/>
      <c r="L19" s="298"/>
      <c r="M19" s="328"/>
    </row>
    <row r="20" spans="1:13" ht="13.5" customHeight="1">
      <c r="A20" s="89"/>
      <c r="B20" s="281"/>
      <c r="C20" s="270"/>
      <c r="D20" s="271"/>
      <c r="E20" s="156"/>
      <c r="G20" s="272"/>
      <c r="H20" s="57"/>
      <c r="I20" s="57"/>
      <c r="J20" s="57"/>
      <c r="K20" s="399"/>
      <c r="L20" s="426"/>
      <c r="M20" s="262"/>
    </row>
    <row r="21" spans="1:13" ht="13.5" customHeight="1">
      <c r="A21" s="283"/>
      <c r="B21" s="385"/>
      <c r="C21" s="387" t="s">
        <v>10</v>
      </c>
      <c r="D21" s="388"/>
      <c r="E21" s="388"/>
      <c r="F21" s="286">
        <f>SUM(F19:F19)</f>
        <v>13000000</v>
      </c>
      <c r="G21" s="287">
        <f>SUM(G19:G20)</f>
        <v>0</v>
      </c>
      <c r="H21" s="385"/>
      <c r="I21" s="385"/>
      <c r="J21" s="385"/>
      <c r="K21" s="386"/>
      <c r="L21" s="426"/>
      <c r="M21" s="262"/>
    </row>
    <row r="22" spans="1:13" ht="13.5" customHeight="1">
      <c r="A22" s="283"/>
      <c r="B22" s="385"/>
      <c r="C22" s="295"/>
      <c r="D22" s="402"/>
      <c r="E22" s="296"/>
      <c r="F22" s="297"/>
      <c r="G22" s="297"/>
      <c r="H22" s="385"/>
      <c r="I22" s="260"/>
      <c r="J22" s="385"/>
      <c r="K22" s="386"/>
      <c r="L22" s="426"/>
      <c r="M22" s="262"/>
    </row>
    <row r="23" spans="1:13" s="279" customFormat="1" ht="13.5" customHeight="1">
      <c r="A23" s="256"/>
      <c r="B23" s="257" t="s">
        <v>46</v>
      </c>
      <c r="C23" s="258"/>
      <c r="D23" s="235"/>
      <c r="E23" s="235"/>
      <c r="F23" s="235"/>
      <c r="G23" s="235"/>
      <c r="H23" s="260"/>
      <c r="J23" s="385"/>
      <c r="K23" s="386"/>
      <c r="L23" s="298"/>
      <c r="M23" s="280"/>
    </row>
    <row r="24" spans="1:13" s="279" customFormat="1" ht="13.5" customHeight="1">
      <c r="A24" s="263"/>
      <c r="B24" s="264"/>
      <c r="C24" s="265" t="s">
        <v>73</v>
      </c>
      <c r="D24" s="266"/>
      <c r="E24" s="266"/>
      <c r="F24" s="266"/>
      <c r="G24" s="267" t="s">
        <v>57</v>
      </c>
      <c r="H24" s="268">
        <f>MEDIAN(L25:L26)</f>
        <v>0</v>
      </c>
      <c r="I24" s="171" t="s">
        <v>56</v>
      </c>
      <c r="J24" s="266"/>
      <c r="K24" s="269"/>
      <c r="L24" s="298"/>
      <c r="M24" s="280"/>
    </row>
    <row r="25" spans="1:13" s="279" customFormat="1" ht="15.75" customHeight="1">
      <c r="A25" s="164" t="s">
        <v>129</v>
      </c>
      <c r="B25" s="281"/>
      <c r="C25" s="270">
        <v>43504</v>
      </c>
      <c r="D25" s="156">
        <v>43504</v>
      </c>
      <c r="E25" s="156">
        <v>43507</v>
      </c>
      <c r="F25" s="272"/>
      <c r="G25" s="272">
        <v>38187160</v>
      </c>
      <c r="H25" s="57" t="s">
        <v>9</v>
      </c>
      <c r="I25" s="57" t="s">
        <v>131</v>
      </c>
      <c r="J25" s="57" t="s">
        <v>132</v>
      </c>
      <c r="K25" s="433"/>
      <c r="L25" s="298">
        <f>DAYS360(C25,D25)</f>
        <v>0</v>
      </c>
      <c r="M25" s="328"/>
    </row>
    <row r="26" spans="1:13" s="279" customFormat="1" ht="15.75" customHeight="1">
      <c r="A26" s="164" t="s">
        <v>143</v>
      </c>
      <c r="B26" s="281"/>
      <c r="C26" s="270">
        <v>43507</v>
      </c>
      <c r="D26" s="156">
        <v>43507</v>
      </c>
      <c r="E26" s="156">
        <v>43509</v>
      </c>
      <c r="F26" s="272"/>
      <c r="G26" s="272">
        <v>25000000</v>
      </c>
      <c r="H26" s="57" t="s">
        <v>9</v>
      </c>
      <c r="I26" s="57" t="s">
        <v>11</v>
      </c>
      <c r="J26" s="57" t="s">
        <v>15</v>
      </c>
      <c r="K26" s="433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26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SUM(F24:F27)</f>
        <v>0</v>
      </c>
      <c r="G29" s="287">
        <f>SUM(G25:G28)</f>
        <v>63187160</v>
      </c>
      <c r="H29" s="385"/>
      <c r="I29" s="385"/>
      <c r="J29" s="385"/>
      <c r="K29" s="386"/>
      <c r="L29" s="426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26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26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141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MEDIAN(L40:L42)</f>
        <v>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134</v>
      </c>
      <c r="B40" s="281"/>
      <c r="C40" s="270">
        <v>43497</v>
      </c>
      <c r="D40" s="156">
        <v>43502</v>
      </c>
      <c r="E40" s="156">
        <v>43503</v>
      </c>
      <c r="F40" s="272"/>
      <c r="G40" s="272">
        <v>44909000</v>
      </c>
      <c r="H40" s="57" t="s">
        <v>9</v>
      </c>
      <c r="I40" s="57" t="s">
        <v>145</v>
      </c>
      <c r="J40" s="57" t="s">
        <v>66</v>
      </c>
      <c r="K40" s="433"/>
      <c r="L40" s="298">
        <f aca="true" t="shared" si="0" ref="L40:L46">DAYS360(C40,D40)</f>
        <v>5</v>
      </c>
      <c r="M40" s="328"/>
    </row>
    <row r="41" spans="1:13" s="279" customFormat="1" ht="15.75" customHeight="1">
      <c r="A41" s="164" t="s">
        <v>135</v>
      </c>
      <c r="B41" s="281"/>
      <c r="C41" s="270">
        <v>43504</v>
      </c>
      <c r="D41" s="156">
        <v>43504</v>
      </c>
      <c r="E41" s="156">
        <v>43505</v>
      </c>
      <c r="F41" s="272"/>
      <c r="G41" s="272">
        <v>46600000</v>
      </c>
      <c r="H41" s="57" t="s">
        <v>9</v>
      </c>
      <c r="I41" s="57" t="s">
        <v>11</v>
      </c>
      <c r="J41" s="57" t="s">
        <v>74</v>
      </c>
      <c r="K41" s="433"/>
      <c r="L41" s="298">
        <f t="shared" si="0"/>
        <v>0</v>
      </c>
      <c r="M41" s="328"/>
    </row>
    <row r="42" spans="1:13" s="279" customFormat="1" ht="15.75" customHeight="1">
      <c r="A42" s="164" t="s">
        <v>136</v>
      </c>
      <c r="B42" s="281"/>
      <c r="C42" s="270">
        <v>43499</v>
      </c>
      <c r="D42" s="156">
        <v>43507</v>
      </c>
      <c r="E42" s="156">
        <v>43508</v>
      </c>
      <c r="F42" s="272"/>
      <c r="G42" s="272">
        <v>40000000</v>
      </c>
      <c r="H42" s="57" t="s">
        <v>9</v>
      </c>
      <c r="I42" s="57" t="s">
        <v>146</v>
      </c>
      <c r="J42" s="57" t="s">
        <v>86</v>
      </c>
      <c r="K42" s="433"/>
      <c r="L42" s="298">
        <f t="shared" si="0"/>
        <v>8</v>
      </c>
      <c r="M42" s="328"/>
    </row>
    <row r="43" spans="1:13" ht="15">
      <c r="A43" s="263"/>
      <c r="B43" s="276"/>
      <c r="C43" s="265" t="s">
        <v>43</v>
      </c>
      <c r="D43" s="330"/>
      <c r="E43" s="266"/>
      <c r="F43" s="266"/>
      <c r="G43" s="267" t="s">
        <v>57</v>
      </c>
      <c r="H43" s="268">
        <f>MEDIAN(L44:L46)</f>
        <v>3</v>
      </c>
      <c r="I43" s="265" t="s">
        <v>56</v>
      </c>
      <c r="J43" s="266"/>
      <c r="K43" s="269"/>
      <c r="M43" s="275"/>
    </row>
    <row r="44" spans="1:13" s="279" customFormat="1" ht="15.75" customHeight="1">
      <c r="A44" s="164" t="s">
        <v>147</v>
      </c>
      <c r="B44" s="281"/>
      <c r="C44" s="270">
        <v>43502</v>
      </c>
      <c r="D44" s="156">
        <v>43504</v>
      </c>
      <c r="E44" s="156">
        <v>43506</v>
      </c>
      <c r="F44" s="272"/>
      <c r="G44" s="272">
        <v>60000000</v>
      </c>
      <c r="H44" s="57" t="s">
        <v>9</v>
      </c>
      <c r="I44" s="57" t="s">
        <v>149</v>
      </c>
      <c r="J44" s="57" t="s">
        <v>150</v>
      </c>
      <c r="K44" s="433"/>
      <c r="L44" s="298">
        <f t="shared" si="0"/>
        <v>2</v>
      </c>
      <c r="M44" s="328"/>
    </row>
    <row r="45" spans="1:13" s="279" customFormat="1" ht="15.75" customHeight="1">
      <c r="A45" s="164" t="s">
        <v>139</v>
      </c>
      <c r="B45" s="281"/>
      <c r="C45" s="270">
        <v>43497</v>
      </c>
      <c r="D45" s="156">
        <v>43503</v>
      </c>
      <c r="E45" s="156">
        <v>43504</v>
      </c>
      <c r="F45" s="272"/>
      <c r="G45" s="272">
        <v>33500000</v>
      </c>
      <c r="H45" s="57" t="s">
        <v>9</v>
      </c>
      <c r="I45" s="57" t="s">
        <v>11</v>
      </c>
      <c r="J45" s="57" t="s">
        <v>67</v>
      </c>
      <c r="K45" s="433"/>
      <c r="L45" s="298">
        <f t="shared" si="0"/>
        <v>6</v>
      </c>
      <c r="M45" s="328"/>
    </row>
    <row r="46" spans="1:13" s="279" customFormat="1" ht="15.75" customHeight="1">
      <c r="A46" s="164" t="s">
        <v>148</v>
      </c>
      <c r="B46" s="281"/>
      <c r="C46" s="270">
        <v>43503</v>
      </c>
      <c r="D46" s="156">
        <v>43506</v>
      </c>
      <c r="E46" s="156">
        <v>43507</v>
      </c>
      <c r="F46" s="272"/>
      <c r="G46" s="272">
        <v>27000000</v>
      </c>
      <c r="H46" s="57" t="s">
        <v>9</v>
      </c>
      <c r="I46" s="57" t="s">
        <v>115</v>
      </c>
      <c r="J46" s="57" t="s">
        <v>151</v>
      </c>
      <c r="K46" s="433"/>
      <c r="L46" s="298">
        <f t="shared" si="0"/>
        <v>3</v>
      </c>
      <c r="M46" s="328"/>
    </row>
    <row r="47" spans="1:13" ht="14.25" customHeight="1">
      <c r="A47" s="263"/>
      <c r="B47" s="276"/>
      <c r="C47" s="171" t="s">
        <v>79</v>
      </c>
      <c r="D47" s="266"/>
      <c r="E47" s="266"/>
      <c r="F47" s="266"/>
      <c r="G47" s="267" t="s">
        <v>57</v>
      </c>
      <c r="H47" s="277" t="s">
        <v>64</v>
      </c>
      <c r="I47" s="265" t="s">
        <v>56</v>
      </c>
      <c r="J47" s="266"/>
      <c r="K47" s="269"/>
      <c r="M47" s="275"/>
    </row>
    <row r="48" spans="1:13" s="401" customFormat="1" ht="15">
      <c r="A48" s="149" t="s">
        <v>64</v>
      </c>
      <c r="K48" s="273"/>
      <c r="L48" s="298"/>
      <c r="M48" s="275"/>
    </row>
    <row r="49" spans="1:13" ht="15">
      <c r="A49" s="263"/>
      <c r="B49" s="276"/>
      <c r="C49" s="265" t="s">
        <v>17</v>
      </c>
      <c r="D49" s="266"/>
      <c r="E49" s="266"/>
      <c r="F49" s="266"/>
      <c r="G49" s="267" t="s">
        <v>57</v>
      </c>
      <c r="H49" s="277" t="s">
        <v>64</v>
      </c>
      <c r="I49" s="265" t="s">
        <v>56</v>
      </c>
      <c r="J49" s="266"/>
      <c r="K49" s="269"/>
      <c r="M49" s="275"/>
    </row>
    <row r="50" spans="1:13" ht="15">
      <c r="A50" s="149" t="s">
        <v>64</v>
      </c>
      <c r="K50" s="273"/>
      <c r="M50" s="275"/>
    </row>
    <row r="51" spans="1:13" ht="15">
      <c r="A51" s="263"/>
      <c r="B51" s="276"/>
      <c r="C51" s="265" t="s">
        <v>72</v>
      </c>
      <c r="D51" s="266"/>
      <c r="E51" s="266"/>
      <c r="F51" s="266"/>
      <c r="G51" s="267" t="s">
        <v>57</v>
      </c>
      <c r="H51" s="268">
        <f>MEDIAN(L52:L53)</f>
        <v>2.5</v>
      </c>
      <c r="I51" s="265" t="s">
        <v>56</v>
      </c>
      <c r="J51" s="266"/>
      <c r="K51" s="269"/>
      <c r="M51" s="275"/>
    </row>
    <row r="52" spans="1:13" s="279" customFormat="1" ht="15.75" customHeight="1">
      <c r="A52" s="164" t="s">
        <v>139</v>
      </c>
      <c r="B52" s="281"/>
      <c r="C52" s="270">
        <v>43497</v>
      </c>
      <c r="D52" s="156">
        <v>43502</v>
      </c>
      <c r="E52" s="156">
        <v>43503</v>
      </c>
      <c r="F52" s="272"/>
      <c r="G52" s="272">
        <v>27000000</v>
      </c>
      <c r="H52" s="57" t="s">
        <v>9</v>
      </c>
      <c r="I52" s="57" t="s">
        <v>11</v>
      </c>
      <c r="J52" s="57" t="s">
        <v>67</v>
      </c>
      <c r="K52" s="433"/>
      <c r="L52" s="298">
        <f>DAYS360(C52,D52)</f>
        <v>5</v>
      </c>
      <c r="M52" s="328"/>
    </row>
    <row r="53" spans="1:13" s="279" customFormat="1" ht="15.75" customHeight="1">
      <c r="A53" s="164" t="s">
        <v>128</v>
      </c>
      <c r="B53" s="281"/>
      <c r="C53" s="270">
        <v>43505</v>
      </c>
      <c r="D53" s="156">
        <v>43505</v>
      </c>
      <c r="E53" s="156">
        <v>43506</v>
      </c>
      <c r="F53" s="272"/>
      <c r="G53" s="272">
        <v>21000000</v>
      </c>
      <c r="H53" s="57" t="s">
        <v>9</v>
      </c>
      <c r="I53" s="57" t="s">
        <v>11</v>
      </c>
      <c r="J53" s="57" t="s">
        <v>15</v>
      </c>
      <c r="K53" s="433"/>
      <c r="L53" s="298">
        <f>DAYS360(C53,D53)</f>
        <v>0</v>
      </c>
      <c r="M53" s="328"/>
    </row>
    <row r="54" spans="1:13" ht="15">
      <c r="A54" s="263"/>
      <c r="B54" s="276"/>
      <c r="C54" s="265" t="s">
        <v>19</v>
      </c>
      <c r="D54" s="266"/>
      <c r="E54" s="266"/>
      <c r="F54" s="266"/>
      <c r="G54" s="267" t="s">
        <v>57</v>
      </c>
      <c r="H54" s="277" t="s">
        <v>64</v>
      </c>
      <c r="I54" s="265" t="s">
        <v>56</v>
      </c>
      <c r="J54" s="266"/>
      <c r="K54" s="269"/>
      <c r="M54" s="275"/>
    </row>
    <row r="55" spans="1:13" ht="15">
      <c r="A55" s="300" t="s">
        <v>64</v>
      </c>
      <c r="B55" s="259"/>
      <c r="C55" s="259"/>
      <c r="D55" s="240"/>
      <c r="E55" s="241"/>
      <c r="F55" s="259"/>
      <c r="G55" s="272"/>
      <c r="H55" s="241"/>
      <c r="I55" s="241"/>
      <c r="J55" s="331"/>
      <c r="K55" s="261"/>
      <c r="M55" s="275"/>
    </row>
    <row r="56" spans="1:13" ht="15">
      <c r="A56" s="300"/>
      <c r="B56" s="259"/>
      <c r="C56" s="259"/>
      <c r="D56" s="240"/>
      <c r="E56" s="241"/>
      <c r="F56" s="259"/>
      <c r="G56" s="272"/>
      <c r="H56" s="241"/>
      <c r="I56" s="241"/>
      <c r="J56" s="331"/>
      <c r="K56" s="261"/>
      <c r="M56" s="275"/>
    </row>
    <row r="57" spans="1:17" ht="15">
      <c r="A57" s="256"/>
      <c r="B57" s="259"/>
      <c r="C57" s="284" t="s">
        <v>10</v>
      </c>
      <c r="D57" s="285"/>
      <c r="E57" s="285"/>
      <c r="F57" s="286">
        <f>SUM(F40:F55)</f>
        <v>0</v>
      </c>
      <c r="G57" s="287">
        <f>SUM(G40:G56)</f>
        <v>300009000</v>
      </c>
      <c r="H57" s="241"/>
      <c r="I57" s="332"/>
      <c r="J57" s="331"/>
      <c r="K57" s="261"/>
      <c r="M57" s="275"/>
      <c r="N57" s="401"/>
      <c r="O57" s="401"/>
      <c r="P57" s="401"/>
      <c r="Q57" s="298"/>
    </row>
    <row r="58" spans="1:17" s="401" customFormat="1" ht="15">
      <c r="A58" s="313" t="s">
        <v>18</v>
      </c>
      <c r="B58" s="314"/>
      <c r="C58" s="315"/>
      <c r="D58" s="315"/>
      <c r="E58" s="315"/>
      <c r="F58" s="314"/>
      <c r="G58" s="316"/>
      <c r="H58" s="317"/>
      <c r="I58" s="317"/>
      <c r="J58" s="315"/>
      <c r="K58" s="318" t="s">
        <v>18</v>
      </c>
      <c r="L58" s="298"/>
      <c r="M58" s="275"/>
      <c r="Q58" s="298"/>
    </row>
    <row r="59" spans="1:17" s="401" customFormat="1" ht="15">
      <c r="A59" s="319"/>
      <c r="B59" s="252"/>
      <c r="C59" s="320"/>
      <c r="D59" s="320"/>
      <c r="E59" s="321" t="str">
        <f>E37</f>
        <v>WILLIAMS BRAZIL SUGAR LINE UP EDITION 06.02.2019</v>
      </c>
      <c r="F59" s="252"/>
      <c r="G59" s="322"/>
      <c r="H59" s="323"/>
      <c r="I59" s="323"/>
      <c r="J59" s="320"/>
      <c r="K59" s="324"/>
      <c r="L59" s="298"/>
      <c r="M59" s="328"/>
      <c r="N59" s="279"/>
      <c r="O59" s="279"/>
      <c r="P59" s="279"/>
      <c r="Q59" s="298"/>
    </row>
    <row r="60" spans="1:17" ht="15">
      <c r="A60" s="325"/>
      <c r="B60" s="257" t="s">
        <v>41</v>
      </c>
      <c r="C60" s="258"/>
      <c r="D60" s="296"/>
      <c r="E60" s="296"/>
      <c r="F60" s="297"/>
      <c r="G60" s="326"/>
      <c r="H60" s="327"/>
      <c r="I60" s="327"/>
      <c r="J60" s="327"/>
      <c r="K60" s="386"/>
      <c r="M60" s="275"/>
      <c r="N60" s="401"/>
      <c r="O60" s="401"/>
      <c r="P60" s="401"/>
      <c r="Q60" s="298"/>
    </row>
    <row r="61" spans="1:13" ht="15" customHeight="1">
      <c r="A61" s="263"/>
      <c r="B61" s="264"/>
      <c r="C61" s="265" t="s">
        <v>20</v>
      </c>
      <c r="D61" s="266"/>
      <c r="E61" s="266"/>
      <c r="F61" s="266"/>
      <c r="G61" s="173" t="s">
        <v>57</v>
      </c>
      <c r="H61" s="174" t="s">
        <v>64</v>
      </c>
      <c r="I61" s="265" t="s">
        <v>56</v>
      </c>
      <c r="J61" s="266"/>
      <c r="K61" s="269"/>
      <c r="M61" s="275"/>
    </row>
    <row r="62" spans="1:13" s="401" customFormat="1" ht="15" customHeight="1">
      <c r="A62" s="300" t="s">
        <v>64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99"/>
      <c r="L62" s="298"/>
      <c r="M62" s="275"/>
    </row>
    <row r="63" spans="1:13" ht="15" customHeight="1">
      <c r="A63" s="263"/>
      <c r="B63" s="276"/>
      <c r="C63" s="265" t="s">
        <v>47</v>
      </c>
      <c r="D63" s="266"/>
      <c r="E63" s="266"/>
      <c r="F63" s="266"/>
      <c r="G63" s="267" t="s">
        <v>57</v>
      </c>
      <c r="H63" s="174" t="s">
        <v>64</v>
      </c>
      <c r="I63" s="265" t="s">
        <v>56</v>
      </c>
      <c r="J63" s="266"/>
      <c r="K63" s="269"/>
      <c r="M63" s="275"/>
    </row>
    <row r="64" spans="1:13" ht="15" customHeight="1">
      <c r="A64" s="300" t="s">
        <v>64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99"/>
      <c r="M64" s="275"/>
    </row>
    <row r="65" spans="1:13" ht="15">
      <c r="A65" s="263"/>
      <c r="B65" s="276"/>
      <c r="C65" s="265" t="s">
        <v>21</v>
      </c>
      <c r="D65" s="266"/>
      <c r="E65" s="266"/>
      <c r="F65" s="266"/>
      <c r="G65" s="267" t="s">
        <v>57</v>
      </c>
      <c r="H65" s="268">
        <f>MEDIAN(L66:L66)</f>
        <v>5</v>
      </c>
      <c r="I65" s="171" t="s">
        <v>56</v>
      </c>
      <c r="J65" s="266"/>
      <c r="K65" s="269"/>
      <c r="M65" s="275"/>
    </row>
    <row r="66" spans="1:13" s="279" customFormat="1" ht="15.75" customHeight="1">
      <c r="A66" s="164" t="s">
        <v>152</v>
      </c>
      <c r="B66" s="281"/>
      <c r="C66" s="270">
        <v>43497</v>
      </c>
      <c r="D66" s="156">
        <v>43502</v>
      </c>
      <c r="E66" s="156">
        <v>43504</v>
      </c>
      <c r="F66" s="272"/>
      <c r="G66" s="272">
        <v>44000000</v>
      </c>
      <c r="H66" s="57" t="s">
        <v>9</v>
      </c>
      <c r="I66" s="57" t="s">
        <v>11</v>
      </c>
      <c r="J66" s="57" t="s">
        <v>67</v>
      </c>
      <c r="K66" s="433"/>
      <c r="L66" s="298">
        <f>DAYS360(C66,D66)</f>
        <v>5</v>
      </c>
      <c r="M66" s="328"/>
    </row>
    <row r="67" spans="1:13" ht="13.5" customHeight="1">
      <c r="A67" s="263"/>
      <c r="B67" s="276"/>
      <c r="C67" s="265" t="s">
        <v>42</v>
      </c>
      <c r="D67" s="266"/>
      <c r="E67" s="266"/>
      <c r="F67" s="266"/>
      <c r="G67" s="173" t="s">
        <v>57</v>
      </c>
      <c r="H67" s="268">
        <f>MEDIAN(L68:L68)</f>
        <v>6</v>
      </c>
      <c r="I67" s="265" t="s">
        <v>56</v>
      </c>
      <c r="J67" s="266"/>
      <c r="K67" s="269"/>
      <c r="M67" s="275"/>
    </row>
    <row r="68" spans="1:13" s="279" customFormat="1" ht="15.75" customHeight="1">
      <c r="A68" s="164" t="s">
        <v>124</v>
      </c>
      <c r="B68" s="281"/>
      <c r="C68" s="270">
        <v>43487</v>
      </c>
      <c r="D68" s="156">
        <v>43493</v>
      </c>
      <c r="E68" s="156">
        <v>43506</v>
      </c>
      <c r="F68" s="272">
        <v>20000000</v>
      </c>
      <c r="G68" s="272"/>
      <c r="H68" s="57" t="s">
        <v>125</v>
      </c>
      <c r="I68" s="57" t="s">
        <v>153</v>
      </c>
      <c r="J68" s="57" t="s">
        <v>81</v>
      </c>
      <c r="K68" s="433"/>
      <c r="L68" s="298">
        <f>DAYS360(C68,D68)</f>
        <v>6</v>
      </c>
      <c r="M68" s="328"/>
    </row>
    <row r="69" spans="1:13" ht="15">
      <c r="A69" s="263"/>
      <c r="B69" s="276"/>
      <c r="C69" s="265" t="s">
        <v>49</v>
      </c>
      <c r="D69" s="266"/>
      <c r="E69" s="266"/>
      <c r="F69" s="266"/>
      <c r="G69" s="267" t="s">
        <v>57</v>
      </c>
      <c r="H69" s="277" t="s">
        <v>64</v>
      </c>
      <c r="I69" s="265" t="s">
        <v>56</v>
      </c>
      <c r="J69" s="266"/>
      <c r="K69" s="269"/>
      <c r="M69" s="275"/>
    </row>
    <row r="70" spans="1:13" s="401" customFormat="1" ht="15" customHeight="1">
      <c r="A70" s="300" t="s">
        <v>64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99"/>
      <c r="L70" s="298"/>
      <c r="M70" s="275"/>
    </row>
    <row r="71" spans="1:13" ht="15">
      <c r="A71" s="263"/>
      <c r="B71" s="276"/>
      <c r="C71" s="265" t="s">
        <v>35</v>
      </c>
      <c r="D71" s="266"/>
      <c r="E71" s="266"/>
      <c r="F71" s="266"/>
      <c r="G71" s="267" t="s">
        <v>57</v>
      </c>
      <c r="H71" s="277" t="s">
        <v>64</v>
      </c>
      <c r="I71" s="265" t="s">
        <v>56</v>
      </c>
      <c r="J71" s="266"/>
      <c r="K71" s="269"/>
      <c r="M71" s="275"/>
    </row>
    <row r="72" spans="1:13" s="401" customFormat="1" ht="15" customHeight="1">
      <c r="A72" s="300" t="s">
        <v>64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99"/>
      <c r="L72" s="298"/>
      <c r="M72" s="275"/>
    </row>
    <row r="73" spans="1:13" s="401" customFormat="1" ht="15">
      <c r="A73" s="263"/>
      <c r="B73" s="276"/>
      <c r="C73" s="171" t="s">
        <v>76</v>
      </c>
      <c r="D73" s="266"/>
      <c r="E73" s="266"/>
      <c r="F73" s="266"/>
      <c r="G73" s="267" t="s">
        <v>57</v>
      </c>
      <c r="H73" s="174" t="s">
        <v>64</v>
      </c>
      <c r="I73" s="265" t="s">
        <v>56</v>
      </c>
      <c r="J73" s="266"/>
      <c r="K73" s="269"/>
      <c r="L73" s="298"/>
      <c r="M73" s="275"/>
    </row>
    <row r="74" spans="1:13" s="401" customFormat="1" ht="15" customHeight="1">
      <c r="A74" s="300" t="s">
        <v>64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99"/>
      <c r="L74" s="298"/>
      <c r="M74" s="275"/>
    </row>
    <row r="75" spans="1:13" ht="15" customHeight="1">
      <c r="A75" s="263"/>
      <c r="B75" s="276"/>
      <c r="C75" s="265" t="s">
        <v>23</v>
      </c>
      <c r="D75" s="266"/>
      <c r="E75" s="266"/>
      <c r="F75" s="266"/>
      <c r="G75" s="267" t="s">
        <v>57</v>
      </c>
      <c r="H75" s="174" t="s">
        <v>64</v>
      </c>
      <c r="I75" s="171" t="s">
        <v>56</v>
      </c>
      <c r="J75" s="266"/>
      <c r="K75" s="269"/>
      <c r="M75" s="275"/>
    </row>
    <row r="76" spans="1:13" s="401" customFormat="1" ht="15" customHeight="1">
      <c r="A76" s="300" t="s">
        <v>64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99"/>
      <c r="L76" s="298"/>
      <c r="M76" s="275"/>
    </row>
    <row r="77" spans="1:13" ht="15">
      <c r="A77" s="256"/>
      <c r="B77" s="333"/>
      <c r="C77" s="334"/>
      <c r="D77" s="335"/>
      <c r="E77" s="334"/>
      <c r="F77" s="294"/>
      <c r="G77" s="336"/>
      <c r="H77" s="327"/>
      <c r="I77" s="327"/>
      <c r="J77" s="293"/>
      <c r="K77" s="386"/>
      <c r="M77" s="275"/>
    </row>
    <row r="78" spans="1:13" ht="15">
      <c r="A78" s="283"/>
      <c r="B78" s="385"/>
      <c r="C78" s="387" t="s">
        <v>10</v>
      </c>
      <c r="D78" s="388"/>
      <c r="E78" s="388"/>
      <c r="F78" s="286">
        <f>SUM(F61:F77)</f>
        <v>20000000</v>
      </c>
      <c r="G78" s="287">
        <f>SUM(G62:G77)</f>
        <v>44000000</v>
      </c>
      <c r="H78" s="385"/>
      <c r="I78" s="385"/>
      <c r="J78" s="385"/>
      <c r="K78" s="386"/>
      <c r="M78" s="275"/>
    </row>
    <row r="79" spans="1:13" ht="15">
      <c r="A79" s="283"/>
      <c r="B79" s="385"/>
      <c r="C79" s="235"/>
      <c r="D79" s="235"/>
      <c r="E79" s="235"/>
      <c r="F79" s="235"/>
      <c r="G79" s="235"/>
      <c r="H79" s="385"/>
      <c r="I79" s="385"/>
      <c r="J79" s="385"/>
      <c r="K79" s="337"/>
      <c r="M79" s="275"/>
    </row>
    <row r="80" spans="1:13" ht="15" customHeight="1">
      <c r="A80" s="325"/>
      <c r="B80" s="338"/>
      <c r="C80" s="333"/>
      <c r="D80" s="333"/>
      <c r="E80" s="333"/>
      <c r="F80" s="336"/>
      <c r="G80" s="336"/>
      <c r="H80" s="339"/>
      <c r="I80" s="339"/>
      <c r="J80" s="340"/>
      <c r="K80" s="386"/>
      <c r="M80" s="275"/>
    </row>
    <row r="81" spans="1:13" ht="15">
      <c r="A81" s="283"/>
      <c r="B81" s="385"/>
      <c r="C81" s="235"/>
      <c r="D81" s="235"/>
      <c r="E81" s="235"/>
      <c r="F81" s="235"/>
      <c r="G81" s="235"/>
      <c r="H81" s="385"/>
      <c r="I81" s="385"/>
      <c r="J81" s="385"/>
      <c r="K81" s="386"/>
      <c r="M81" s="275"/>
    </row>
    <row r="82" spans="1:13" ht="15">
      <c r="A82" s="283"/>
      <c r="B82" s="442" t="s">
        <v>71</v>
      </c>
      <c r="C82" s="443"/>
      <c r="D82" s="443"/>
      <c r="E82" s="388"/>
      <c r="F82" s="286">
        <f>+F15+F57+F78+F35+F21+F29</f>
        <v>63096000</v>
      </c>
      <c r="G82" s="287">
        <f>+G15+G57+G78+G21+G29</f>
        <v>407196160</v>
      </c>
      <c r="H82" s="385"/>
      <c r="I82" s="385"/>
      <c r="J82" s="385"/>
      <c r="K82" s="386"/>
      <c r="M82" s="275"/>
    </row>
    <row r="83" spans="1:13" ht="15" customHeight="1">
      <c r="A83" s="341"/>
      <c r="B83" s="338"/>
      <c r="C83" s="295"/>
      <c r="D83" s="296"/>
      <c r="E83" s="296"/>
      <c r="F83" s="297"/>
      <c r="G83" s="297"/>
      <c r="H83" s="339"/>
      <c r="I83" s="339"/>
      <c r="J83" s="340"/>
      <c r="K83" s="337"/>
      <c r="M83" s="275"/>
    </row>
    <row r="84" spans="1:13" ht="15">
      <c r="A84" s="342" t="s">
        <v>62</v>
      </c>
      <c r="B84" s="343"/>
      <c r="C84" s="344"/>
      <c r="D84" s="344"/>
      <c r="E84" s="344"/>
      <c r="F84" s="343"/>
      <c r="G84" s="345"/>
      <c r="H84" s="346"/>
      <c r="I84" s="346"/>
      <c r="J84" s="344"/>
      <c r="K84" s="318" t="s">
        <v>62</v>
      </c>
      <c r="M84" s="275"/>
    </row>
    <row r="85" spans="1:13" ht="15">
      <c r="A85" s="347"/>
      <c r="B85" s="252"/>
      <c r="C85" s="348"/>
      <c r="D85" s="348"/>
      <c r="E85" s="348"/>
      <c r="F85" s="252"/>
      <c r="G85" s="322"/>
      <c r="H85" s="323"/>
      <c r="I85" s="323"/>
      <c r="J85" s="348"/>
      <c r="K85" s="349"/>
      <c r="M85" s="275"/>
    </row>
    <row r="86" spans="1:13" ht="39" customHeight="1">
      <c r="A86" s="325"/>
      <c r="B86" s="350"/>
      <c r="C86" s="351"/>
      <c r="D86" s="351"/>
      <c r="E86" s="351"/>
      <c r="F86" s="259"/>
      <c r="G86" s="352" t="str">
        <f>+C1</f>
        <v>Williams Brazil</v>
      </c>
      <c r="H86" s="353"/>
      <c r="I86" s="353"/>
      <c r="J86" s="353"/>
      <c r="K86" s="337"/>
      <c r="M86" s="275"/>
    </row>
    <row r="87" spans="1:13" ht="23.25" customHeight="1">
      <c r="A87" s="341"/>
      <c r="B87" s="354"/>
      <c r="C87" s="238"/>
      <c r="D87" s="238"/>
      <c r="E87" s="238"/>
      <c r="F87" s="259"/>
      <c r="G87" s="355" t="str">
        <f>+C2</f>
        <v>SUGAR LINE UP edition 06.02.2019</v>
      </c>
      <c r="H87" s="238"/>
      <c r="I87" s="238"/>
      <c r="J87" s="238"/>
      <c r="K87" s="356"/>
      <c r="M87" s="275"/>
    </row>
    <row r="88" spans="1:13" ht="15" customHeight="1">
      <c r="A88" s="341"/>
      <c r="B88" s="238"/>
      <c r="C88" s="238"/>
      <c r="D88" s="238"/>
      <c r="E88" s="238"/>
      <c r="F88" s="238"/>
      <c r="G88" s="238"/>
      <c r="H88" s="238"/>
      <c r="I88" s="238"/>
      <c r="J88" s="238"/>
      <c r="K88" s="356"/>
      <c r="M88" s="275"/>
    </row>
    <row r="89" spans="1:13" ht="15" customHeight="1">
      <c r="A89" s="341"/>
      <c r="B89" s="238"/>
      <c r="C89" s="238"/>
      <c r="D89" s="238"/>
      <c r="E89" s="238"/>
      <c r="F89" s="238"/>
      <c r="G89" s="238"/>
      <c r="H89" s="238"/>
      <c r="I89" s="238"/>
      <c r="J89" s="238"/>
      <c r="K89" s="356"/>
      <c r="M89" s="275"/>
    </row>
    <row r="90" spans="1:13" ht="15" customHeight="1">
      <c r="A90" s="357" t="s">
        <v>69</v>
      </c>
      <c r="B90" s="358"/>
      <c r="C90" s="351"/>
      <c r="D90" s="351"/>
      <c r="E90" s="351"/>
      <c r="F90" s="351"/>
      <c r="G90" s="351"/>
      <c r="H90" s="353"/>
      <c r="I90" s="353"/>
      <c r="J90" s="334"/>
      <c r="K90" s="337"/>
      <c r="M90" s="275"/>
    </row>
    <row r="91" spans="1:13" ht="15" customHeight="1">
      <c r="A91" s="359" t="s">
        <v>45</v>
      </c>
      <c r="B91" s="294">
        <f>SUM(F15:G15)</f>
        <v>30096000</v>
      </c>
      <c r="C91" s="351"/>
      <c r="D91" s="351"/>
      <c r="E91" s="351"/>
      <c r="F91" s="351"/>
      <c r="G91" s="351"/>
      <c r="H91" s="353"/>
      <c r="I91" s="353"/>
      <c r="J91" s="334"/>
      <c r="K91" s="337"/>
      <c r="M91" s="275"/>
    </row>
    <row r="92" spans="1:13" ht="15" customHeight="1">
      <c r="A92" s="359" t="s">
        <v>55</v>
      </c>
      <c r="B92" s="294">
        <f>F21</f>
        <v>13000000</v>
      </c>
      <c r="C92" s="351"/>
      <c r="D92" s="351"/>
      <c r="E92" s="351"/>
      <c r="F92" s="351"/>
      <c r="G92" s="351"/>
      <c r="H92" s="353"/>
      <c r="I92" s="353"/>
      <c r="J92" s="334"/>
      <c r="K92" s="337"/>
      <c r="M92" s="275"/>
    </row>
    <row r="93" spans="1:13" ht="15" customHeight="1">
      <c r="A93" s="359" t="s">
        <v>46</v>
      </c>
      <c r="B93" s="294">
        <f>SUM(F29:G29)</f>
        <v>63187160</v>
      </c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12</v>
      </c>
      <c r="B94" s="294">
        <f>SUM(F57:G57)</f>
        <v>300009000</v>
      </c>
      <c r="C94" s="351"/>
      <c r="D94" s="351"/>
      <c r="E94" s="351"/>
      <c r="F94" s="351"/>
      <c r="G94" s="351"/>
      <c r="H94" s="353"/>
      <c r="I94" s="353"/>
      <c r="J94" s="351"/>
      <c r="K94" s="356"/>
      <c r="M94" s="275"/>
    </row>
    <row r="95" spans="1:13" ht="15" customHeight="1">
      <c r="A95" s="359" t="s">
        <v>41</v>
      </c>
      <c r="B95" s="294">
        <f>SUM(F78:G78)</f>
        <v>64000000</v>
      </c>
      <c r="C95" s="351"/>
      <c r="D95" s="351"/>
      <c r="E95" s="351"/>
      <c r="F95" s="351"/>
      <c r="G95" s="351"/>
      <c r="H95" s="353"/>
      <c r="I95" s="353"/>
      <c r="J95" s="351"/>
      <c r="K95" s="356"/>
      <c r="M95" s="275"/>
    </row>
    <row r="96" spans="1:13" ht="15" customHeight="1">
      <c r="A96" s="360" t="s">
        <v>26</v>
      </c>
      <c r="B96" s="361">
        <f>SUM(B91:B95)</f>
        <v>470292160</v>
      </c>
      <c r="C96" s="351"/>
      <c r="D96" s="351"/>
      <c r="E96" s="351"/>
      <c r="F96" s="351"/>
      <c r="G96" s="351"/>
      <c r="H96" s="353"/>
      <c r="I96" s="353"/>
      <c r="J96" s="351"/>
      <c r="K96" s="244"/>
      <c r="M96" s="275"/>
    </row>
    <row r="97" spans="1:13" ht="15" customHeight="1">
      <c r="A97" s="302"/>
      <c r="B97" s="259"/>
      <c r="C97" s="351"/>
      <c r="D97" s="351"/>
      <c r="E97" s="351"/>
      <c r="F97" s="351"/>
      <c r="G97" s="351"/>
      <c r="H97" s="353"/>
      <c r="I97" s="353"/>
      <c r="J97" s="351"/>
      <c r="K97" s="244"/>
      <c r="M97" s="275"/>
    </row>
    <row r="98" spans="1:13" ht="15" customHeight="1">
      <c r="A98" s="302"/>
      <c r="B98" s="259"/>
      <c r="C98" s="351"/>
      <c r="D98" s="351"/>
      <c r="E98" s="351"/>
      <c r="F98" s="351"/>
      <c r="G98" s="351"/>
      <c r="H98" s="353"/>
      <c r="I98" s="353"/>
      <c r="J98" s="351"/>
      <c r="K98" s="244"/>
      <c r="M98" s="275"/>
    </row>
    <row r="99" spans="1:13" ht="15" customHeight="1">
      <c r="A99" s="362"/>
      <c r="B99" s="363"/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62"/>
      <c r="B100" s="364"/>
      <c r="C100" s="351"/>
      <c r="D100" s="351"/>
      <c r="E100" s="351"/>
      <c r="F100" s="351"/>
      <c r="G100" s="351"/>
      <c r="H100" s="353"/>
      <c r="I100" s="353"/>
      <c r="J100" s="351"/>
      <c r="K100" s="365"/>
      <c r="L100" s="425"/>
      <c r="M100" s="275"/>
    </row>
    <row r="101" spans="1:13" ht="15" customHeight="1">
      <c r="A101" s="362"/>
      <c r="B101" s="364"/>
      <c r="C101" s="351"/>
      <c r="D101" s="351"/>
      <c r="E101" s="351"/>
      <c r="F101" s="351"/>
      <c r="G101" s="351"/>
      <c r="H101" s="353"/>
      <c r="I101" s="353"/>
      <c r="J101" s="351"/>
      <c r="K101" s="365"/>
      <c r="L101" s="425"/>
      <c r="M101" s="275"/>
    </row>
    <row r="102" spans="1:13" ht="15" customHeight="1">
      <c r="A102" s="362"/>
      <c r="B102" s="364"/>
      <c r="C102" s="351"/>
      <c r="D102" s="351"/>
      <c r="E102" s="351"/>
      <c r="F102" s="351"/>
      <c r="G102" s="351"/>
      <c r="H102" s="353"/>
      <c r="I102" s="353"/>
      <c r="J102" s="351"/>
      <c r="K102" s="365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6"/>
      <c r="M104" s="275"/>
    </row>
    <row r="105" spans="1:13" ht="15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6"/>
      <c r="M105" s="275"/>
    </row>
    <row r="106" spans="1:13" ht="15">
      <c r="A106" s="367"/>
      <c r="B106" s="368"/>
      <c r="C106" s="351"/>
      <c r="D106" s="351"/>
      <c r="E106" s="351"/>
      <c r="F106" s="351"/>
      <c r="G106" s="351"/>
      <c r="H106" s="353"/>
      <c r="I106" s="353"/>
      <c r="J106" s="351"/>
      <c r="K106" s="366"/>
      <c r="M106" s="275"/>
    </row>
    <row r="107" spans="1:13" ht="15">
      <c r="A107" s="357" t="s">
        <v>70</v>
      </c>
      <c r="B107" s="358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59" t="s">
        <v>53</v>
      </c>
      <c r="B108" s="294">
        <f>SUMIF($H$7:$H$80,"A45",$F$7:$F$80)</f>
        <v>43096000</v>
      </c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59" t="s">
        <v>52</v>
      </c>
      <c r="B109" s="294">
        <f>SUMIF($H$7:$H$84,"B150",$F$7:$F$84)</f>
        <v>20000000</v>
      </c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9" t="s">
        <v>9</v>
      </c>
      <c r="B110" s="294">
        <f>SUMIF(H7:H83,"VHP",G7:G83)</f>
        <v>407196160</v>
      </c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197" t="s">
        <v>75</v>
      </c>
      <c r="B111" s="294">
        <v>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0" t="s">
        <v>26</v>
      </c>
      <c r="B112" s="361">
        <f>SUM(B108:B111)</f>
        <v>470292160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67"/>
      <c r="B113" s="368"/>
      <c r="C113" s="351"/>
      <c r="D113" s="351"/>
      <c r="E113" s="351"/>
      <c r="F113" s="351"/>
      <c r="G113" s="351"/>
      <c r="H113" s="353"/>
      <c r="I113" s="353"/>
      <c r="J113" s="353"/>
      <c r="K113" s="366"/>
      <c r="M113" s="275"/>
    </row>
    <row r="114" spans="1:13" ht="15">
      <c r="A114" s="341"/>
      <c r="B114" s="369"/>
      <c r="C114" s="351"/>
      <c r="D114" s="351"/>
      <c r="E114" s="351"/>
      <c r="F114" s="351"/>
      <c r="G114" s="351"/>
      <c r="H114" s="353"/>
      <c r="I114" s="353"/>
      <c r="J114" s="353"/>
      <c r="K114" s="366"/>
      <c r="M114" s="275"/>
    </row>
    <row r="115" spans="1:13" ht="15">
      <c r="A115" s="302"/>
      <c r="B115" s="259"/>
      <c r="C115" s="351"/>
      <c r="D115" s="351"/>
      <c r="E115" s="351"/>
      <c r="F115" s="351"/>
      <c r="G115" s="351"/>
      <c r="H115" s="353"/>
      <c r="I115" s="353"/>
      <c r="J115" s="353"/>
      <c r="K115" s="366"/>
      <c r="M115" s="275"/>
    </row>
    <row r="116" spans="1:13" ht="15">
      <c r="A116" s="370"/>
      <c r="B116" s="371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41"/>
      <c r="B117" s="369"/>
      <c r="C117" s="238"/>
      <c r="D117" s="238"/>
      <c r="E117" s="238"/>
      <c r="F117" s="238"/>
      <c r="G117" s="238"/>
      <c r="H117" s="243"/>
      <c r="I117" s="238"/>
      <c r="J117" s="238"/>
      <c r="K117" s="244"/>
      <c r="M117" s="275"/>
    </row>
    <row r="118" spans="1:13" ht="15">
      <c r="A118" s="372"/>
      <c r="B118" s="373"/>
      <c r="C118" s="373"/>
      <c r="D118" s="373"/>
      <c r="E118" s="373"/>
      <c r="F118" s="373"/>
      <c r="G118" s="373"/>
      <c r="H118" s="243"/>
      <c r="I118" s="238"/>
      <c r="J118" s="238"/>
      <c r="K118" s="244"/>
      <c r="M118" s="275"/>
    </row>
    <row r="119" spans="1:13" ht="15">
      <c r="A119" s="302"/>
      <c r="B119" s="371"/>
      <c r="C119" s="259"/>
      <c r="D119" s="259"/>
      <c r="E119" s="259"/>
      <c r="F119" s="259"/>
      <c r="G119" s="259"/>
      <c r="H119" s="259"/>
      <c r="I119" s="259"/>
      <c r="J119" s="259"/>
      <c r="K119" s="261"/>
      <c r="M119" s="275"/>
    </row>
    <row r="120" spans="1:13" ht="15">
      <c r="A120" s="302"/>
      <c r="B120" s="259"/>
      <c r="C120" s="259"/>
      <c r="D120" s="259"/>
      <c r="E120" s="259"/>
      <c r="F120" s="259"/>
      <c r="G120" s="259"/>
      <c r="H120" s="259"/>
      <c r="I120" s="259"/>
      <c r="J120" s="259"/>
      <c r="K120" s="261"/>
      <c r="M120" s="275"/>
    </row>
    <row r="121" spans="1:11" ht="15">
      <c r="A121" s="302"/>
      <c r="B121" s="259"/>
      <c r="C121" s="259"/>
      <c r="D121" s="259"/>
      <c r="E121" s="259"/>
      <c r="F121" s="259"/>
      <c r="G121" s="259"/>
      <c r="H121" s="259"/>
      <c r="I121" s="259"/>
      <c r="J121" s="259"/>
      <c r="K121" s="261"/>
    </row>
    <row r="122" spans="1:11" ht="15">
      <c r="A122" s="374" t="s">
        <v>63</v>
      </c>
      <c r="B122" s="375"/>
      <c r="C122" s="376"/>
      <c r="D122" s="376"/>
      <c r="E122" s="376"/>
      <c r="F122" s="376"/>
      <c r="G122" s="376"/>
      <c r="H122" s="377"/>
      <c r="I122" s="376"/>
      <c r="J122" s="376"/>
      <c r="K122" s="318" t="s">
        <v>63</v>
      </c>
    </row>
    <row r="124" ht="15">
      <c r="A124" s="378"/>
    </row>
    <row r="125" spans="1:2" ht="15.75">
      <c r="A125" s="379"/>
      <c r="B125" s="380"/>
    </row>
    <row r="126" ht="15.75">
      <c r="A126" s="381"/>
    </row>
    <row r="127" ht="15">
      <c r="A127" s="382"/>
    </row>
    <row r="128" ht="15.75">
      <c r="A128" s="383"/>
    </row>
    <row r="129" ht="15">
      <c r="A129" s="382"/>
    </row>
  </sheetData>
  <sheetProtection password="F66E" sheet="1"/>
  <mergeCells count="4">
    <mergeCell ref="C1:K1"/>
    <mergeCell ref="C2:K2"/>
    <mergeCell ref="C3:K3"/>
    <mergeCell ref="B82:D8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6" max="10" man="1"/>
    <brk id="58" max="255" man="1"/>
    <brk id="8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23"/>
      <c r="M1" s="66"/>
    </row>
    <row r="2" spans="1:13" ht="26.25">
      <c r="A2" s="38"/>
      <c r="B2" s="1"/>
      <c r="C2" s="446" t="str">
        <f>+LINEUP!C2</f>
        <v>SUGAR LINE UP edition 06.02.2019</v>
      </c>
      <c r="D2" s="446"/>
      <c r="E2" s="446"/>
      <c r="F2" s="446"/>
      <c r="G2" s="446"/>
      <c r="H2" s="446"/>
      <c r="I2" s="446"/>
      <c r="J2" s="446"/>
      <c r="K2" s="447"/>
      <c r="L2" s="28"/>
      <c r="M2" s="66"/>
    </row>
    <row r="3" spans="1:13" ht="15">
      <c r="A3" s="38"/>
      <c r="B3" s="1"/>
      <c r="C3" s="448" t="s">
        <v>97</v>
      </c>
      <c r="D3" s="448"/>
      <c r="E3" s="448"/>
      <c r="F3" s="448"/>
      <c r="G3" s="448"/>
      <c r="H3" s="448"/>
      <c r="I3" s="448"/>
      <c r="J3" s="448"/>
      <c r="K3" s="449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279" customFormat="1" ht="15.75" customHeight="1">
      <c r="A10" s="164" t="s">
        <v>108</v>
      </c>
      <c r="B10" s="281"/>
      <c r="C10" s="270">
        <v>43489</v>
      </c>
      <c r="D10" s="156">
        <v>43489</v>
      </c>
      <c r="E10" s="156">
        <v>43502</v>
      </c>
      <c r="F10" s="272">
        <v>12038000</v>
      </c>
      <c r="G10" s="272"/>
      <c r="H10" s="57" t="s">
        <v>82</v>
      </c>
      <c r="I10" s="57" t="s">
        <v>55</v>
      </c>
      <c r="J10" s="57" t="s">
        <v>15</v>
      </c>
      <c r="K10" s="432"/>
      <c r="L10" s="298"/>
      <c r="M10" s="328"/>
    </row>
    <row r="11" spans="1:13" s="279" customFormat="1" ht="15.75" customHeight="1">
      <c r="A11" s="164" t="s">
        <v>109</v>
      </c>
      <c r="B11" s="281"/>
      <c r="C11" s="270">
        <v>43486</v>
      </c>
      <c r="D11" s="156" t="s">
        <v>80</v>
      </c>
      <c r="E11" s="156" t="s">
        <v>80</v>
      </c>
      <c r="F11" s="272">
        <v>18058000</v>
      </c>
      <c r="G11" s="272"/>
      <c r="H11" s="57" t="s">
        <v>82</v>
      </c>
      <c r="I11" s="57" t="s">
        <v>11</v>
      </c>
      <c r="J11" s="57" t="s">
        <v>80</v>
      </c>
      <c r="K11" s="432"/>
      <c r="L11" s="298"/>
      <c r="M11" s="328"/>
    </row>
    <row r="12" spans="1:11" s="61" customFormat="1" ht="15">
      <c r="A12" s="89"/>
      <c r="B12" s="281"/>
      <c r="C12" s="270"/>
      <c r="D12" s="271"/>
      <c r="E12" s="156"/>
      <c r="F12" s="272"/>
      <c r="G12" s="272"/>
      <c r="H12" s="57"/>
      <c r="I12" s="57"/>
      <c r="J12" s="57"/>
      <c r="K12" s="228"/>
    </row>
    <row r="13" spans="1:13" s="59" customFormat="1" ht="13.5" customHeight="1">
      <c r="A13" s="89"/>
      <c r="B13" s="123"/>
      <c r="C13" s="179" t="s">
        <v>10</v>
      </c>
      <c r="D13" s="211"/>
      <c r="E13" s="180"/>
      <c r="F13" s="181">
        <f>SUM(F10:G11)</f>
        <v>30096000</v>
      </c>
      <c r="G13" s="52"/>
      <c r="H13" s="8"/>
      <c r="I13" s="8"/>
      <c r="J13" s="8"/>
      <c r="K13" s="210"/>
      <c r="L13" s="66"/>
      <c r="M13" s="66"/>
    </row>
    <row r="14" spans="1:13" s="33" customFormat="1" ht="13.5" customHeight="1">
      <c r="A14" s="89"/>
      <c r="B14" s="209"/>
      <c r="C14" s="10"/>
      <c r="D14" s="11"/>
      <c r="E14" s="12"/>
      <c r="F14" s="12"/>
      <c r="G14" s="52"/>
      <c r="H14" s="8"/>
      <c r="I14" s="8"/>
      <c r="J14" s="8"/>
      <c r="K14" s="210"/>
      <c r="L14" s="142"/>
      <c r="M14" s="142"/>
    </row>
    <row r="15" spans="1:13" s="33" customFormat="1" ht="13.5" customHeight="1">
      <c r="A15" s="89"/>
      <c r="B15" s="175" t="s">
        <v>55</v>
      </c>
      <c r="C15" s="70"/>
      <c r="D15" s="209"/>
      <c r="E15" s="209"/>
      <c r="F15" s="209"/>
      <c r="G15" s="209"/>
      <c r="H15" s="86"/>
      <c r="I15" s="86"/>
      <c r="J15" s="209"/>
      <c r="K15" s="210"/>
      <c r="L15" s="142"/>
      <c r="M15" s="142"/>
    </row>
    <row r="16" spans="1:13" s="33" customFormat="1" ht="13.5" customHeight="1">
      <c r="A16" s="176"/>
      <c r="B16" s="170"/>
      <c r="C16" s="171" t="s">
        <v>50</v>
      </c>
      <c r="D16" s="172"/>
      <c r="E16" s="172"/>
      <c r="F16" s="172"/>
      <c r="G16" s="173"/>
      <c r="H16" s="174"/>
      <c r="I16" s="171"/>
      <c r="J16" s="172"/>
      <c r="K16" s="178"/>
      <c r="L16" s="165"/>
      <c r="M16" s="165"/>
    </row>
    <row r="17" spans="1:13" s="61" customFormat="1" ht="15">
      <c r="A17" s="164" t="s">
        <v>108</v>
      </c>
      <c r="B17" s="281"/>
      <c r="C17" s="270">
        <v>43504</v>
      </c>
      <c r="D17" s="156" t="s">
        <v>80</v>
      </c>
      <c r="E17" s="156" t="s">
        <v>80</v>
      </c>
      <c r="F17" s="272">
        <v>13000000</v>
      </c>
      <c r="G17" s="272"/>
      <c r="H17" s="57" t="s">
        <v>82</v>
      </c>
      <c r="I17" s="57" t="s">
        <v>142</v>
      </c>
      <c r="J17" s="57" t="s">
        <v>80</v>
      </c>
      <c r="K17" s="228"/>
      <c r="L17" s="123"/>
      <c r="M17" s="123"/>
    </row>
    <row r="18" spans="1:13" s="33" customFormat="1" ht="13.5" customHeight="1">
      <c r="A18" s="164"/>
      <c r="B18" s="281"/>
      <c r="C18" s="270"/>
      <c r="D18" s="271"/>
      <c r="E18" s="271"/>
      <c r="F18" s="272"/>
      <c r="G18" s="272"/>
      <c r="H18" s="57"/>
      <c r="I18" s="57"/>
      <c r="J18" s="57"/>
      <c r="K18" s="228"/>
      <c r="L18" s="232"/>
      <c r="M18" s="232"/>
    </row>
    <row r="19" spans="1:13" s="33" customFormat="1" ht="13.5" customHeight="1">
      <c r="A19" s="89"/>
      <c r="B19" s="209"/>
      <c r="C19" s="179" t="s">
        <v>10</v>
      </c>
      <c r="D19" s="211"/>
      <c r="E19" s="180"/>
      <c r="F19" s="181">
        <f>SUM(F17:F17)</f>
        <v>13000000</v>
      </c>
      <c r="G19" s="52"/>
      <c r="H19" s="8"/>
      <c r="I19" s="8"/>
      <c r="J19" s="8"/>
      <c r="K19" s="210"/>
      <c r="L19" s="142"/>
      <c r="M19" s="142"/>
    </row>
    <row r="20" spans="1:13" s="61" customFormat="1" ht="15">
      <c r="A20" s="101"/>
      <c r="B20" s="209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5" t="s">
        <v>46</v>
      </c>
      <c r="C21" s="70"/>
      <c r="D21" s="209"/>
      <c r="E21" s="209"/>
      <c r="F21" s="209"/>
      <c r="G21" s="209"/>
      <c r="H21" s="86"/>
      <c r="I21" s="86"/>
      <c r="J21" s="209"/>
      <c r="K21" s="210"/>
      <c r="L21" s="71"/>
      <c r="M21" s="71"/>
    </row>
    <row r="22" spans="1:13" s="61" customFormat="1" ht="15">
      <c r="A22" s="176"/>
      <c r="B22" s="170"/>
      <c r="C22" s="171" t="s">
        <v>50</v>
      </c>
      <c r="D22" s="172"/>
      <c r="E22" s="172"/>
      <c r="F22" s="172"/>
      <c r="G22" s="173"/>
      <c r="H22" s="174"/>
      <c r="I22" s="171"/>
      <c r="J22" s="172"/>
      <c r="K22" s="178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4"/>
      <c r="K23" s="210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10"/>
      <c r="L24" s="123"/>
      <c r="M24" s="123"/>
    </row>
    <row r="25" spans="1:13" s="61" customFormat="1" ht="15">
      <c r="A25" s="62"/>
      <c r="B25" s="123"/>
      <c r="C25" s="179" t="s">
        <v>10</v>
      </c>
      <c r="D25" s="211"/>
      <c r="E25" s="180"/>
      <c r="F25" s="181">
        <f>SUM(F21:F23)</f>
        <v>0</v>
      </c>
      <c r="G25" s="209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5" t="s">
        <v>48</v>
      </c>
      <c r="C27" s="70"/>
      <c r="D27" s="209"/>
      <c r="E27" s="209"/>
      <c r="F27" s="209"/>
      <c r="G27" s="209"/>
      <c r="H27" s="86"/>
      <c r="I27" s="86"/>
      <c r="J27" s="209"/>
      <c r="K27" s="210"/>
      <c r="L27" s="73"/>
      <c r="M27" s="73"/>
    </row>
    <row r="28" spans="1:13" s="61" customFormat="1" ht="15">
      <c r="A28" s="176"/>
      <c r="B28" s="170"/>
      <c r="C28" s="171" t="s">
        <v>50</v>
      </c>
      <c r="D28" s="172"/>
      <c r="E28" s="172"/>
      <c r="F28" s="172"/>
      <c r="G28" s="173"/>
      <c r="H28" s="174"/>
      <c r="I28" s="171"/>
      <c r="J28" s="172"/>
      <c r="K28" s="178"/>
      <c r="L28" s="74"/>
      <c r="M28" s="74"/>
    </row>
    <row r="29" spans="1:13" s="61" customFormat="1" ht="15">
      <c r="A29" s="155" t="s">
        <v>64</v>
      </c>
      <c r="B29" s="119"/>
      <c r="C29" s="153"/>
      <c r="D29" s="146"/>
      <c r="E29" s="154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79" t="s">
        <v>10</v>
      </c>
      <c r="D31" s="211"/>
      <c r="E31" s="211"/>
      <c r="F31" s="181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3"/>
      <c r="B33" s="214"/>
      <c r="C33" s="215"/>
      <c r="D33" s="215"/>
      <c r="E33" s="215"/>
      <c r="F33" s="214"/>
      <c r="G33" s="216"/>
      <c r="H33" s="217"/>
      <c r="I33" s="217"/>
      <c r="J33" s="215"/>
      <c r="K33" s="157"/>
      <c r="L33" s="123"/>
      <c r="M33" s="123"/>
    </row>
    <row r="34" spans="1:13" s="61" customFormat="1" ht="13.5" customHeight="1">
      <c r="A34" s="89"/>
      <c r="B34" s="175" t="s">
        <v>12</v>
      </c>
      <c r="C34" s="70"/>
      <c r="D34" s="209"/>
      <c r="E34" s="209"/>
      <c r="F34" s="209"/>
      <c r="G34" s="209"/>
      <c r="H34" s="86"/>
      <c r="I34" s="86"/>
      <c r="J34" s="209"/>
      <c r="K34" s="210"/>
      <c r="L34" s="91"/>
      <c r="M34" s="91"/>
    </row>
    <row r="35" spans="1:13" s="61" customFormat="1" ht="13.5" customHeight="1">
      <c r="A35" s="176"/>
      <c r="B35" s="170"/>
      <c r="C35" s="171" t="s">
        <v>13</v>
      </c>
      <c r="D35" s="172"/>
      <c r="E35" s="172"/>
      <c r="F35" s="172"/>
      <c r="G35" s="173"/>
      <c r="H35" s="174"/>
      <c r="I35" s="171"/>
      <c r="J35" s="172"/>
      <c r="K35" s="178"/>
      <c r="L35" s="104"/>
      <c r="M35" s="104"/>
    </row>
    <row r="36" spans="1:13" s="61" customFormat="1" ht="13.5" customHeight="1">
      <c r="A36" s="149" t="s">
        <v>64</v>
      </c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09"/>
      <c r="C37" s="148"/>
      <c r="D37" s="156"/>
      <c r="E37" s="156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6"/>
      <c r="B38" s="177"/>
      <c r="C38" s="171" t="s">
        <v>68</v>
      </c>
      <c r="D38" s="172"/>
      <c r="E38" s="172"/>
      <c r="F38" s="172"/>
      <c r="G38" s="173"/>
      <c r="H38" s="174"/>
      <c r="I38" s="171"/>
      <c r="J38" s="172"/>
      <c r="K38" s="178"/>
      <c r="L38" s="100"/>
      <c r="M38" s="100"/>
    </row>
    <row r="39" spans="1:11" s="61" customFormat="1" ht="15" customHeight="1">
      <c r="A39" s="149" t="s">
        <v>64</v>
      </c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09"/>
      <c r="C40" s="148"/>
      <c r="D40" s="156"/>
      <c r="E40" s="156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2" t="s">
        <v>10</v>
      </c>
      <c r="D41" s="183"/>
      <c r="E41" s="184"/>
      <c r="F41" s="185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5" t="s">
        <v>41</v>
      </c>
      <c r="C43" s="70"/>
      <c r="D43" s="209"/>
      <c r="E43" s="209"/>
      <c r="F43" s="209"/>
      <c r="G43" s="209"/>
      <c r="H43" s="86"/>
      <c r="I43" s="86"/>
      <c r="J43" s="209"/>
      <c r="K43" s="210"/>
      <c r="L43" s="92"/>
      <c r="M43" s="92"/>
    </row>
    <row r="44" spans="1:13" s="61" customFormat="1" ht="15">
      <c r="A44" s="176"/>
      <c r="B44" s="170"/>
      <c r="C44" s="171" t="s">
        <v>20</v>
      </c>
      <c r="D44" s="172"/>
      <c r="E44" s="172"/>
      <c r="F44" s="172"/>
      <c r="G44" s="173"/>
      <c r="H44" s="174"/>
      <c r="I44" s="171"/>
      <c r="J44" s="172"/>
      <c r="K44" s="178"/>
      <c r="L44" s="123"/>
      <c r="M44" s="123"/>
    </row>
    <row r="45" spans="1:13" s="61" customFormat="1" ht="15">
      <c r="A45" s="149" t="s">
        <v>64</v>
      </c>
      <c r="B45" s="224"/>
      <c r="C45" s="148"/>
      <c r="D45" s="156"/>
      <c r="E45" s="156"/>
      <c r="F45" s="224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6"/>
      <c r="B46" s="177"/>
      <c r="C46" s="171" t="s">
        <v>47</v>
      </c>
      <c r="D46" s="172"/>
      <c r="E46" s="172"/>
      <c r="F46" s="172"/>
      <c r="G46" s="173"/>
      <c r="H46" s="174"/>
      <c r="I46" s="171"/>
      <c r="J46" s="172"/>
      <c r="K46" s="178"/>
      <c r="L46" s="114"/>
      <c r="M46" s="114"/>
    </row>
    <row r="47" spans="1:13" s="61" customFormat="1" ht="15">
      <c r="A47" s="149" t="s">
        <v>64</v>
      </c>
      <c r="B47" s="222"/>
      <c r="C47" s="148"/>
      <c r="D47" s="156"/>
      <c r="E47" s="156"/>
      <c r="F47" s="222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6"/>
      <c r="B48" s="177"/>
      <c r="C48" s="171" t="s">
        <v>42</v>
      </c>
      <c r="D48" s="172"/>
      <c r="E48" s="172"/>
      <c r="F48" s="172"/>
      <c r="G48" s="173"/>
      <c r="H48" s="174"/>
      <c r="I48" s="171"/>
      <c r="J48" s="172"/>
      <c r="K48" s="178"/>
      <c r="L48" s="92"/>
      <c r="M48" s="92"/>
    </row>
    <row r="49" spans="1:13" s="61" customFormat="1" ht="15">
      <c r="A49" s="164" t="s">
        <v>124</v>
      </c>
      <c r="B49" s="281"/>
      <c r="C49" s="270">
        <v>43487</v>
      </c>
      <c r="D49" s="156">
        <v>43493</v>
      </c>
      <c r="E49" s="156">
        <v>43506</v>
      </c>
      <c r="F49" s="272">
        <v>20000000</v>
      </c>
      <c r="G49" s="272"/>
      <c r="H49" s="57" t="s">
        <v>125</v>
      </c>
      <c r="I49" s="57" t="s">
        <v>153</v>
      </c>
      <c r="J49" s="57" t="s">
        <v>81</v>
      </c>
      <c r="K49" s="67"/>
      <c r="L49" s="123"/>
      <c r="M49" s="123"/>
    </row>
    <row r="50" spans="1:13" s="61" customFormat="1" ht="15">
      <c r="A50" s="176"/>
      <c r="B50" s="177"/>
      <c r="C50" s="171" t="s">
        <v>49</v>
      </c>
      <c r="D50" s="172"/>
      <c r="E50" s="172"/>
      <c r="F50" s="172"/>
      <c r="G50" s="173"/>
      <c r="H50" s="174"/>
      <c r="I50" s="171"/>
      <c r="J50" s="172"/>
      <c r="K50" s="178"/>
      <c r="L50" s="73"/>
      <c r="M50" s="73"/>
    </row>
    <row r="51" spans="1:13" s="61" customFormat="1" ht="15">
      <c r="A51" s="149" t="s">
        <v>64</v>
      </c>
      <c r="B51" s="224"/>
      <c r="C51" s="148"/>
      <c r="D51" s="156"/>
      <c r="E51" s="156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6"/>
      <c r="B52" s="177"/>
      <c r="C52" s="171" t="s">
        <v>35</v>
      </c>
      <c r="D52" s="172"/>
      <c r="E52" s="172"/>
      <c r="F52" s="172"/>
      <c r="G52" s="173"/>
      <c r="H52" s="174"/>
      <c r="I52" s="171"/>
      <c r="J52" s="172"/>
      <c r="K52" s="178"/>
      <c r="L52" s="73"/>
      <c r="M52" s="73"/>
    </row>
    <row r="53" spans="1:13" s="61" customFormat="1" ht="15" customHeight="1">
      <c r="A53" s="149" t="s">
        <v>64</v>
      </c>
      <c r="B53" s="230"/>
      <c r="C53" s="148"/>
      <c r="D53" s="156"/>
      <c r="E53" s="156"/>
      <c r="F53" s="95"/>
      <c r="G53" s="95"/>
      <c r="H53" s="14"/>
      <c r="I53" s="97"/>
      <c r="J53" s="8"/>
      <c r="K53" s="151"/>
      <c r="L53" s="147">
        <f>DAYS360(C53,D53)</f>
        <v>0</v>
      </c>
      <c r="M53" s="159"/>
    </row>
    <row r="54" spans="1:13" s="61" customFormat="1" ht="15" customHeight="1">
      <c r="A54" s="176"/>
      <c r="B54" s="177"/>
      <c r="C54" s="171" t="s">
        <v>77</v>
      </c>
      <c r="D54" s="266"/>
      <c r="E54" s="266"/>
      <c r="F54" s="266"/>
      <c r="G54" s="173"/>
      <c r="H54" s="174"/>
      <c r="I54" s="171"/>
      <c r="J54" s="266"/>
      <c r="K54" s="269"/>
      <c r="L54" s="274"/>
      <c r="M54" s="275"/>
    </row>
    <row r="55" spans="1:13" s="401" customFormat="1" ht="15" customHeight="1">
      <c r="A55" s="149" t="s">
        <v>64</v>
      </c>
      <c r="B55" s="235"/>
      <c r="C55" s="282"/>
      <c r="D55" s="271"/>
      <c r="E55" s="271"/>
      <c r="F55" s="294"/>
      <c r="H55" s="14"/>
      <c r="I55" s="293"/>
      <c r="J55" s="57"/>
      <c r="K55" s="299"/>
      <c r="L55" s="274"/>
      <c r="M55" s="275"/>
    </row>
    <row r="56" spans="1:13" s="61" customFormat="1" ht="15">
      <c r="A56" s="176"/>
      <c r="B56" s="177"/>
      <c r="C56" s="171" t="s">
        <v>23</v>
      </c>
      <c r="D56" s="172"/>
      <c r="E56" s="172"/>
      <c r="F56" s="172"/>
      <c r="G56" s="173"/>
      <c r="H56" s="174"/>
      <c r="I56" s="171"/>
      <c r="J56" s="172"/>
      <c r="K56" s="178"/>
      <c r="L56" s="87"/>
      <c r="M56" s="87"/>
    </row>
    <row r="57" spans="1:13" s="61" customFormat="1" ht="15" customHeight="1">
      <c r="A57" s="149" t="s">
        <v>64</v>
      </c>
      <c r="B57" s="281"/>
      <c r="C57" s="270"/>
      <c r="D57" s="156"/>
      <c r="E57" s="156"/>
      <c r="F57" s="272"/>
      <c r="G57" s="272"/>
      <c r="H57" s="57"/>
      <c r="I57" s="57"/>
      <c r="J57" s="57"/>
      <c r="K57" s="299"/>
      <c r="L57" s="274"/>
      <c r="M57" s="275"/>
    </row>
    <row r="58" spans="1:13" s="61" customFormat="1" ht="15">
      <c r="A58" s="89"/>
      <c r="B58" s="229"/>
      <c r="C58" s="148"/>
      <c r="D58" s="156"/>
      <c r="E58" s="156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2" t="s">
        <v>10</v>
      </c>
      <c r="D59" s="183"/>
      <c r="E59" s="184"/>
      <c r="F59" s="185">
        <f>SUM(F45:F57)</f>
        <v>20000000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09"/>
      <c r="C61" s="209"/>
      <c r="D61" s="209"/>
      <c r="E61" s="209"/>
      <c r="F61" s="209"/>
      <c r="G61" s="209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09"/>
      <c r="H62" s="14"/>
      <c r="I62" s="14"/>
      <c r="J62" s="8"/>
      <c r="K62" s="111"/>
    </row>
    <row r="63" spans="1:11" ht="15">
      <c r="A63" s="89"/>
      <c r="B63" s="186" t="s">
        <v>24</v>
      </c>
      <c r="C63" s="187" t="s">
        <v>10</v>
      </c>
      <c r="D63" s="188"/>
      <c r="E63" s="188"/>
      <c r="F63" s="185">
        <f>F13+F25+F41+F59+F31+F19</f>
        <v>63096000</v>
      </c>
      <c r="G63" s="209"/>
      <c r="H63" s="14"/>
      <c r="I63" s="14"/>
      <c r="J63" s="8"/>
      <c r="K63" s="111"/>
    </row>
    <row r="64" spans="1:11" ht="15">
      <c r="A64" s="62"/>
      <c r="B64" s="209"/>
      <c r="C64" s="15"/>
      <c r="D64" s="15"/>
      <c r="E64" s="15"/>
      <c r="F64" s="209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8"/>
      <c r="B66" s="219"/>
      <c r="C66" s="220"/>
      <c r="D66" s="220"/>
      <c r="E66" s="220"/>
      <c r="F66" s="212" t="str">
        <f>+C1</f>
        <v>Williams Brazil</v>
      </c>
      <c r="G66" s="212"/>
      <c r="H66" s="221"/>
      <c r="I66" s="221"/>
      <c r="J66" s="221"/>
      <c r="K66" s="160"/>
    </row>
    <row r="67" spans="1:11" ht="25.5">
      <c r="A67" s="43"/>
      <c r="B67" s="19"/>
      <c r="C67" s="21"/>
      <c r="D67" s="21"/>
      <c r="E67" s="21"/>
      <c r="F67" s="22" t="str">
        <f>+C2</f>
        <v>SUGAR LINE UP edition 06.02.2019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0" t="s">
        <v>25</v>
      </c>
      <c r="B70" s="451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7" t="s">
        <v>45</v>
      </c>
      <c r="B71" s="95">
        <f>+F13</f>
        <v>30096000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7" t="s">
        <v>55</v>
      </c>
      <c r="B72" s="95">
        <f>F19</f>
        <v>13000000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7" t="s">
        <v>41</v>
      </c>
      <c r="B76" s="95">
        <f>F59</f>
        <v>20000000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6" t="s">
        <v>26</v>
      </c>
      <c r="B77" s="195">
        <f>SUM(B71:B76)</f>
        <v>63096000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0" t="s">
        <v>40</v>
      </c>
      <c r="B84" s="451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53</v>
      </c>
      <c r="B85" s="95">
        <f>SUMIF($H$10:$H$60,"A45",$F$10:$F$60)</f>
        <v>43096000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7" t="s">
        <v>52</v>
      </c>
      <c r="B86" s="95">
        <f>SUMIF($H$13:$H$60,"B150",$F$13:$G$60)</f>
        <v>20000000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7" t="s">
        <v>75</v>
      </c>
      <c r="B87" s="95">
        <f>SUMIF($H$13:$H$60,"VHP",$F$13:$G$60)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6" t="s">
        <v>26</v>
      </c>
      <c r="B88" s="195">
        <f>SUM(B85:B87)</f>
        <v>63096000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49">
      <selection activeCell="H57" sqref="H57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8"/>
      <c r="B2" s="1"/>
      <c r="C2" s="446" t="str">
        <f>+LINEUP!C2</f>
        <v>SUGAR LINE UP edition 06.02.2019</v>
      </c>
      <c r="D2" s="446"/>
      <c r="E2" s="446"/>
      <c r="F2" s="446"/>
      <c r="G2" s="446"/>
      <c r="H2" s="446"/>
      <c r="I2" s="446"/>
      <c r="J2" s="446"/>
      <c r="K2" s="447"/>
    </row>
    <row r="3" spans="1:11" ht="15">
      <c r="A3" s="38"/>
      <c r="B3" s="1"/>
      <c r="C3" s="448" t="s">
        <v>97</v>
      </c>
      <c r="D3" s="448"/>
      <c r="E3" s="448"/>
      <c r="F3" s="448"/>
      <c r="G3" s="448"/>
      <c r="H3" s="448"/>
      <c r="I3" s="448"/>
      <c r="J3" s="448"/>
      <c r="K3" s="449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271"/>
      <c r="E10" s="406"/>
      <c r="F10" s="272"/>
      <c r="G10" s="272"/>
      <c r="H10" s="57"/>
      <c r="I10" s="57"/>
      <c r="J10" s="57"/>
      <c r="K10" s="430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401" customFormat="1" ht="15.75" customHeight="1">
      <c r="A12" s="278" t="s">
        <v>64</v>
      </c>
      <c r="B12" s="281"/>
      <c r="C12" s="270"/>
      <c r="D12" s="271"/>
      <c r="E12" s="406"/>
      <c r="F12" s="272"/>
      <c r="G12" s="272"/>
      <c r="H12" s="57"/>
      <c r="I12" s="57"/>
      <c r="J12" s="57"/>
      <c r="K12" s="429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129</v>
      </c>
      <c r="B22" s="281"/>
      <c r="C22" s="270">
        <v>43504</v>
      </c>
      <c r="D22" s="156">
        <v>43504</v>
      </c>
      <c r="E22" s="156">
        <v>43507</v>
      </c>
      <c r="F22" s="272"/>
      <c r="G22" s="272">
        <v>38187160</v>
      </c>
      <c r="H22" s="57" t="s">
        <v>9</v>
      </c>
      <c r="I22" s="57" t="s">
        <v>131</v>
      </c>
      <c r="J22" s="57" t="s">
        <v>132</v>
      </c>
      <c r="K22" s="433"/>
      <c r="L22" s="298"/>
      <c r="M22" s="328"/>
    </row>
    <row r="23" spans="1:13" s="279" customFormat="1" ht="15.75" customHeight="1">
      <c r="A23" s="164" t="s">
        <v>143</v>
      </c>
      <c r="B23" s="281"/>
      <c r="C23" s="270">
        <v>43507</v>
      </c>
      <c r="D23" s="156">
        <v>43507</v>
      </c>
      <c r="E23" s="156">
        <v>43509</v>
      </c>
      <c r="F23" s="272"/>
      <c r="G23" s="272">
        <v>25000000</v>
      </c>
      <c r="H23" s="57" t="s">
        <v>9</v>
      </c>
      <c r="I23" s="57" t="s">
        <v>11</v>
      </c>
      <c r="J23" s="57" t="s">
        <v>15</v>
      </c>
      <c r="K23" s="433"/>
      <c r="L23" s="298"/>
      <c r="M23" s="328"/>
    </row>
    <row r="24" spans="1:13" s="236" customFormat="1" ht="14.25" customHeight="1">
      <c r="A24" s="263"/>
      <c r="B24" s="276"/>
      <c r="C24" s="265" t="s">
        <v>50</v>
      </c>
      <c r="D24" s="266"/>
      <c r="E24" s="403"/>
      <c r="F24" s="266"/>
      <c r="G24" s="267" t="s">
        <v>57</v>
      </c>
      <c r="H24" s="277"/>
      <c r="I24" s="265"/>
      <c r="J24" s="266"/>
      <c r="K24" s="269"/>
      <c r="L24" s="298"/>
      <c r="M24" s="262"/>
    </row>
    <row r="25" spans="1:13" s="236" customFormat="1" ht="15">
      <c r="A25" s="278" t="s">
        <v>64</v>
      </c>
      <c r="B25" s="235"/>
      <c r="C25" s="235"/>
      <c r="D25" s="235"/>
      <c r="E25" s="405"/>
      <c r="F25" s="235"/>
      <c r="G25" s="235"/>
      <c r="H25" s="235"/>
      <c r="I25" s="235"/>
      <c r="J25" s="235"/>
      <c r="K25" s="299"/>
      <c r="L25" s="298"/>
      <c r="M25" s="262"/>
    </row>
    <row r="26" spans="1:13" s="236" customFormat="1" ht="15">
      <c r="A26" s="283"/>
      <c r="B26" s="385"/>
      <c r="C26" s="387" t="s">
        <v>10</v>
      </c>
      <c r="D26" s="388"/>
      <c r="E26" s="411"/>
      <c r="F26" s="286">
        <f>SUM(F21:F24)</f>
        <v>0</v>
      </c>
      <c r="G26" s="287">
        <f>SUM(G22:G25)</f>
        <v>63187160</v>
      </c>
      <c r="H26" s="385"/>
      <c r="I26" s="385"/>
      <c r="J26" s="385"/>
      <c r="K26" s="386"/>
      <c r="L26" s="255"/>
      <c r="M26" s="262"/>
    </row>
    <row r="27" spans="1:13" s="236" customFormat="1" ht="15">
      <c r="A27" s="283"/>
      <c r="B27" s="385"/>
      <c r="C27" s="295"/>
      <c r="D27" s="296"/>
      <c r="E27" s="296"/>
      <c r="F27" s="297"/>
      <c r="G27" s="297"/>
      <c r="H27" s="385"/>
      <c r="I27" s="385"/>
      <c r="J27" s="385"/>
      <c r="K27" s="386"/>
      <c r="L27" s="255"/>
      <c r="M27" s="262"/>
    </row>
    <row r="28" spans="1:13" s="236" customFormat="1" ht="15">
      <c r="A28" s="302"/>
      <c r="B28" s="257" t="s">
        <v>48</v>
      </c>
      <c r="C28" s="258"/>
      <c r="D28" s="385"/>
      <c r="E28" s="405"/>
      <c r="F28" s="303"/>
      <c r="G28" s="303"/>
      <c r="H28" s="260"/>
      <c r="I28" s="260"/>
      <c r="J28" s="260"/>
      <c r="K28" s="304"/>
      <c r="L28" s="255"/>
      <c r="M28" s="262"/>
    </row>
    <row r="29" spans="1:13" s="236" customFormat="1" ht="15">
      <c r="A29" s="263"/>
      <c r="B29" s="264"/>
      <c r="C29" s="265" t="s">
        <v>50</v>
      </c>
      <c r="D29" s="266"/>
      <c r="E29" s="403"/>
      <c r="F29" s="266"/>
      <c r="G29" s="267" t="s">
        <v>57</v>
      </c>
      <c r="H29" s="267"/>
      <c r="I29" s="265"/>
      <c r="J29" s="266"/>
      <c r="K29" s="269"/>
      <c r="L29" s="274"/>
      <c r="M29" s="275"/>
    </row>
    <row r="30" spans="1:13" s="236" customFormat="1" ht="15">
      <c r="A30" s="278" t="s">
        <v>64</v>
      </c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278"/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312"/>
      <c r="B32" s="288"/>
      <c r="C32" s="387" t="s">
        <v>10</v>
      </c>
      <c r="D32" s="388"/>
      <c r="E32" s="411"/>
      <c r="F32" s="286">
        <f>SUM(F30)</f>
        <v>0</v>
      </c>
      <c r="G32" s="287">
        <v>0</v>
      </c>
      <c r="H32" s="288"/>
      <c r="I32" s="288"/>
      <c r="J32" s="288"/>
      <c r="K32" s="386"/>
      <c r="L32" s="274"/>
      <c r="M32" s="275"/>
    </row>
    <row r="33" spans="1:13" s="236" customFormat="1" ht="15">
      <c r="A33" s="313" t="s">
        <v>16</v>
      </c>
      <c r="B33" s="314"/>
      <c r="C33" s="315"/>
      <c r="D33" s="315"/>
      <c r="E33" s="317"/>
      <c r="F33" s="314"/>
      <c r="G33" s="316"/>
      <c r="H33" s="317"/>
      <c r="I33" s="317"/>
      <c r="J33" s="315"/>
      <c r="K33" s="318" t="s">
        <v>16</v>
      </c>
      <c r="L33" s="274"/>
      <c r="M33" s="275"/>
    </row>
    <row r="34" spans="1:13" s="236" customFormat="1" ht="15">
      <c r="A34" s="319"/>
      <c r="B34" s="252"/>
      <c r="C34" s="320"/>
      <c r="D34" s="320"/>
      <c r="E34" s="407" t="s">
        <v>141</v>
      </c>
      <c r="F34" s="252"/>
      <c r="G34" s="322"/>
      <c r="H34" s="323"/>
      <c r="I34" s="323"/>
      <c r="J34" s="320"/>
      <c r="K34" s="324"/>
      <c r="L34" s="274"/>
      <c r="M34" s="275"/>
    </row>
    <row r="35" spans="1:13" s="279" customFormat="1" ht="15">
      <c r="A35" s="325"/>
      <c r="B35" s="257" t="s">
        <v>12</v>
      </c>
      <c r="C35" s="258"/>
      <c r="D35" s="296"/>
      <c r="E35" s="296"/>
      <c r="F35" s="297"/>
      <c r="G35" s="326"/>
      <c r="H35" s="327"/>
      <c r="I35" s="327"/>
      <c r="J35" s="327"/>
      <c r="K35" s="386"/>
      <c r="L35" s="274"/>
      <c r="M35" s="328"/>
    </row>
    <row r="36" spans="1:13" s="279" customFormat="1" ht="15">
      <c r="A36" s="263"/>
      <c r="B36" s="264"/>
      <c r="C36" s="265" t="s">
        <v>13</v>
      </c>
      <c r="D36" s="266"/>
      <c r="E36" s="403"/>
      <c r="F36" s="266"/>
      <c r="G36" s="267" t="s">
        <v>57</v>
      </c>
      <c r="H36" s="268"/>
      <c r="I36" s="265"/>
      <c r="J36" s="266"/>
      <c r="K36" s="269"/>
      <c r="L36" s="329"/>
      <c r="M36" s="328"/>
    </row>
    <row r="37" spans="1:13" s="279" customFormat="1" ht="15.75" customHeight="1">
      <c r="A37" s="164" t="s">
        <v>134</v>
      </c>
      <c r="B37" s="281"/>
      <c r="C37" s="270">
        <v>43497</v>
      </c>
      <c r="D37" s="156">
        <v>43502</v>
      </c>
      <c r="E37" s="156">
        <v>43503</v>
      </c>
      <c r="F37" s="272"/>
      <c r="G37" s="272">
        <v>44909000</v>
      </c>
      <c r="H37" s="57" t="s">
        <v>9</v>
      </c>
      <c r="I37" s="57" t="s">
        <v>145</v>
      </c>
      <c r="J37" s="57" t="s">
        <v>66</v>
      </c>
      <c r="K37" s="433"/>
      <c r="L37" s="298"/>
      <c r="M37" s="328"/>
    </row>
    <row r="38" spans="1:13" s="279" customFormat="1" ht="15.75" customHeight="1">
      <c r="A38" s="164" t="s">
        <v>135</v>
      </c>
      <c r="B38" s="281"/>
      <c r="C38" s="270">
        <v>43504</v>
      </c>
      <c r="D38" s="156">
        <v>43504</v>
      </c>
      <c r="E38" s="156">
        <v>43505</v>
      </c>
      <c r="F38" s="272"/>
      <c r="G38" s="272">
        <v>46600000</v>
      </c>
      <c r="H38" s="57" t="s">
        <v>9</v>
      </c>
      <c r="I38" s="57" t="s">
        <v>11</v>
      </c>
      <c r="J38" s="57" t="s">
        <v>74</v>
      </c>
      <c r="K38" s="433"/>
      <c r="L38" s="298"/>
      <c r="M38" s="328"/>
    </row>
    <row r="39" spans="1:13" s="279" customFormat="1" ht="15.75" customHeight="1">
      <c r="A39" s="164" t="s">
        <v>136</v>
      </c>
      <c r="B39" s="281"/>
      <c r="C39" s="270">
        <v>43499</v>
      </c>
      <c r="D39" s="156">
        <v>43507</v>
      </c>
      <c r="E39" s="156">
        <v>43508</v>
      </c>
      <c r="F39" s="272"/>
      <c r="G39" s="272">
        <v>40000000</v>
      </c>
      <c r="H39" s="57" t="s">
        <v>9</v>
      </c>
      <c r="I39" s="57" t="s">
        <v>146</v>
      </c>
      <c r="J39" s="57" t="s">
        <v>86</v>
      </c>
      <c r="K39" s="433"/>
      <c r="L39" s="298"/>
      <c r="M39" s="328"/>
    </row>
    <row r="40" spans="1:13" s="236" customFormat="1" ht="15">
      <c r="A40" s="263"/>
      <c r="B40" s="276"/>
      <c r="C40" s="265" t="s">
        <v>43</v>
      </c>
      <c r="D40" s="330"/>
      <c r="E40" s="403"/>
      <c r="F40" s="266"/>
      <c r="G40" s="267" t="s">
        <v>57</v>
      </c>
      <c r="H40" s="268"/>
      <c r="I40" s="265"/>
      <c r="J40" s="266"/>
      <c r="K40" s="269"/>
      <c r="L40" s="274"/>
      <c r="M40" s="275"/>
    </row>
    <row r="41" spans="1:13" s="279" customFormat="1" ht="15.75" customHeight="1">
      <c r="A41" s="164" t="s">
        <v>147</v>
      </c>
      <c r="B41" s="281"/>
      <c r="C41" s="270">
        <v>43502</v>
      </c>
      <c r="D41" s="156">
        <v>43504</v>
      </c>
      <c r="E41" s="156">
        <v>43506</v>
      </c>
      <c r="F41" s="272"/>
      <c r="G41" s="272">
        <v>60000000</v>
      </c>
      <c r="H41" s="57" t="s">
        <v>9</v>
      </c>
      <c r="I41" s="57" t="s">
        <v>149</v>
      </c>
      <c r="J41" s="57" t="s">
        <v>150</v>
      </c>
      <c r="K41" s="433"/>
      <c r="L41" s="298"/>
      <c r="M41" s="328"/>
    </row>
    <row r="42" spans="1:13" s="279" customFormat="1" ht="15.75" customHeight="1">
      <c r="A42" s="164" t="s">
        <v>139</v>
      </c>
      <c r="B42" s="281"/>
      <c r="C42" s="270">
        <v>43497</v>
      </c>
      <c r="D42" s="156">
        <v>43503</v>
      </c>
      <c r="E42" s="156">
        <v>43504</v>
      </c>
      <c r="F42" s="272"/>
      <c r="G42" s="272">
        <v>33500000</v>
      </c>
      <c r="H42" s="57" t="s">
        <v>9</v>
      </c>
      <c r="I42" s="57" t="s">
        <v>11</v>
      </c>
      <c r="J42" s="57" t="s">
        <v>67</v>
      </c>
      <c r="K42" s="433"/>
      <c r="L42" s="298"/>
      <c r="M42" s="328"/>
    </row>
    <row r="43" spans="1:13" s="279" customFormat="1" ht="15.75" customHeight="1">
      <c r="A43" s="164" t="s">
        <v>148</v>
      </c>
      <c r="B43" s="281"/>
      <c r="C43" s="270">
        <v>43503</v>
      </c>
      <c r="D43" s="156">
        <v>43506</v>
      </c>
      <c r="E43" s="156">
        <v>43507</v>
      </c>
      <c r="F43" s="272"/>
      <c r="G43" s="272">
        <v>27000000</v>
      </c>
      <c r="H43" s="57" t="s">
        <v>9</v>
      </c>
      <c r="I43" s="57" t="s">
        <v>115</v>
      </c>
      <c r="J43" s="57" t="s">
        <v>151</v>
      </c>
      <c r="K43" s="433"/>
      <c r="L43" s="298"/>
      <c r="M43" s="328"/>
    </row>
    <row r="44" spans="1:13" s="401" customFormat="1" ht="15">
      <c r="A44" s="263"/>
      <c r="B44" s="276"/>
      <c r="C44" s="171" t="s">
        <v>78</v>
      </c>
      <c r="D44" s="266"/>
      <c r="E44" s="403"/>
      <c r="F44" s="266"/>
      <c r="G44" s="267"/>
      <c r="H44" s="268"/>
      <c r="I44" s="265"/>
      <c r="J44" s="266"/>
      <c r="K44" s="269"/>
      <c r="L44" s="274"/>
      <c r="M44" s="275"/>
    </row>
    <row r="45" spans="1:13" s="401" customFormat="1" ht="15">
      <c r="A45" s="300" t="s">
        <v>64</v>
      </c>
      <c r="B45" s="431"/>
      <c r="C45" s="431"/>
      <c r="D45" s="240"/>
      <c r="E45" s="241"/>
      <c r="F45" s="431"/>
      <c r="G45" s="272"/>
      <c r="H45" s="241"/>
      <c r="I45" s="241"/>
      <c r="J45" s="331"/>
      <c r="K45" s="432"/>
      <c r="L45" s="274"/>
      <c r="M45" s="275"/>
    </row>
    <row r="46" spans="1:13" s="236" customFormat="1" ht="15">
      <c r="A46" s="263"/>
      <c r="B46" s="276"/>
      <c r="C46" s="265" t="s">
        <v>72</v>
      </c>
      <c r="D46" s="266"/>
      <c r="E46" s="403"/>
      <c r="F46" s="266"/>
      <c r="G46" s="267" t="s">
        <v>57</v>
      </c>
      <c r="H46" s="268"/>
      <c r="I46" s="265"/>
      <c r="J46" s="266"/>
      <c r="K46" s="269"/>
      <c r="L46" s="274"/>
      <c r="M46" s="275"/>
    </row>
    <row r="47" spans="1:13" s="279" customFormat="1" ht="15.75" customHeight="1">
      <c r="A47" s="164" t="s">
        <v>139</v>
      </c>
      <c r="B47" s="281"/>
      <c r="C47" s="270">
        <v>43497</v>
      </c>
      <c r="D47" s="156">
        <v>43502</v>
      </c>
      <c r="E47" s="156">
        <v>43503</v>
      </c>
      <c r="F47" s="272"/>
      <c r="G47" s="272">
        <v>27000000</v>
      </c>
      <c r="H47" s="57" t="s">
        <v>9</v>
      </c>
      <c r="I47" s="57" t="s">
        <v>11</v>
      </c>
      <c r="J47" s="57" t="s">
        <v>67</v>
      </c>
      <c r="K47" s="433"/>
      <c r="L47" s="298"/>
      <c r="M47" s="328"/>
    </row>
    <row r="48" spans="1:13" s="279" customFormat="1" ht="15.75" customHeight="1">
      <c r="A48" s="164" t="s">
        <v>128</v>
      </c>
      <c r="B48" s="281"/>
      <c r="C48" s="270">
        <v>43505</v>
      </c>
      <c r="D48" s="156">
        <v>43505</v>
      </c>
      <c r="E48" s="156">
        <v>43506</v>
      </c>
      <c r="F48" s="272"/>
      <c r="G48" s="272">
        <v>21000000</v>
      </c>
      <c r="H48" s="57" t="s">
        <v>9</v>
      </c>
      <c r="I48" s="57" t="s">
        <v>11</v>
      </c>
      <c r="J48" s="57" t="s">
        <v>15</v>
      </c>
      <c r="K48" s="433"/>
      <c r="L48" s="298"/>
      <c r="M48" s="328"/>
    </row>
    <row r="49" spans="1:13" s="236" customFormat="1" ht="15">
      <c r="A49" s="263"/>
      <c r="B49" s="276"/>
      <c r="C49" s="265" t="s">
        <v>19</v>
      </c>
      <c r="D49" s="266"/>
      <c r="E49" s="403"/>
      <c r="F49" s="266"/>
      <c r="G49" s="267" t="s">
        <v>57</v>
      </c>
      <c r="H49" s="277"/>
      <c r="I49" s="265"/>
      <c r="J49" s="266"/>
      <c r="K49" s="269"/>
      <c r="L49" s="274"/>
      <c r="M49" s="275"/>
    </row>
    <row r="50" spans="1:13" s="236" customFormat="1" ht="15">
      <c r="A50" s="300" t="s">
        <v>64</v>
      </c>
      <c r="B50" s="385"/>
      <c r="C50" s="385"/>
      <c r="D50" s="240"/>
      <c r="E50" s="241"/>
      <c r="F50" s="385"/>
      <c r="G50" s="272"/>
      <c r="H50" s="241"/>
      <c r="I50" s="241"/>
      <c r="J50" s="331"/>
      <c r="K50" s="386"/>
      <c r="L50" s="274"/>
      <c r="M50" s="275"/>
    </row>
    <row r="51" spans="1:13" s="236" customFormat="1" ht="15">
      <c r="A51" s="300"/>
      <c r="B51" s="385"/>
      <c r="C51" s="385"/>
      <c r="D51" s="240"/>
      <c r="E51" s="241"/>
      <c r="F51" s="385"/>
      <c r="G51" s="272"/>
      <c r="H51" s="241"/>
      <c r="I51" s="241"/>
      <c r="J51" s="331"/>
      <c r="K51" s="386"/>
      <c r="L51" s="274"/>
      <c r="M51" s="275"/>
    </row>
    <row r="52" spans="1:13" s="236" customFormat="1" ht="15">
      <c r="A52" s="256"/>
      <c r="B52" s="385"/>
      <c r="C52" s="387" t="s">
        <v>10</v>
      </c>
      <c r="D52" s="388"/>
      <c r="E52" s="411"/>
      <c r="F52" s="286">
        <f>SUM(F40:F50)</f>
        <v>0</v>
      </c>
      <c r="G52" s="287">
        <f>SUM(G37:G50)</f>
        <v>300009000</v>
      </c>
      <c r="H52" s="241"/>
      <c r="I52" s="332"/>
      <c r="J52" s="331"/>
      <c r="K52" s="386"/>
      <c r="L52" s="274"/>
      <c r="M52" s="275"/>
    </row>
    <row r="53" spans="1:13" s="236" customFormat="1" ht="15">
      <c r="A53" s="313" t="s">
        <v>18</v>
      </c>
      <c r="B53" s="314"/>
      <c r="C53" s="315"/>
      <c r="D53" s="315"/>
      <c r="E53" s="317"/>
      <c r="F53" s="314"/>
      <c r="G53" s="316"/>
      <c r="H53" s="317"/>
      <c r="I53" s="317"/>
      <c r="J53" s="315"/>
      <c r="K53" s="318" t="s">
        <v>18</v>
      </c>
      <c r="L53" s="274"/>
      <c r="M53" s="275"/>
    </row>
    <row r="54" spans="1:13" s="236" customFormat="1" ht="15">
      <c r="A54" s="319"/>
      <c r="B54" s="252"/>
      <c r="C54" s="320"/>
      <c r="D54" s="320"/>
      <c r="E54" s="407" t="str">
        <f>E34</f>
        <v>WILLIAMS BRAZIL SUGAR LINE UP EDITION 06.02.2019</v>
      </c>
      <c r="F54" s="252"/>
      <c r="G54" s="322"/>
      <c r="H54" s="323"/>
      <c r="I54" s="323"/>
      <c r="J54" s="320"/>
      <c r="K54" s="324"/>
      <c r="L54" s="274"/>
      <c r="M54" s="275"/>
    </row>
    <row r="55" spans="1:13" s="236" customFormat="1" ht="15">
      <c r="A55" s="325"/>
      <c r="B55" s="257" t="s">
        <v>41</v>
      </c>
      <c r="C55" s="258"/>
      <c r="D55" s="296"/>
      <c r="E55" s="296"/>
      <c r="F55" s="297"/>
      <c r="G55" s="326"/>
      <c r="H55" s="327"/>
      <c r="I55" s="327"/>
      <c r="J55" s="327"/>
      <c r="K55" s="386"/>
      <c r="L55" s="274"/>
      <c r="M55" s="275"/>
    </row>
    <row r="56" spans="1:13" s="236" customFormat="1" ht="15" customHeight="1">
      <c r="A56" s="263"/>
      <c r="B56" s="264"/>
      <c r="C56" s="265" t="s">
        <v>20</v>
      </c>
      <c r="D56" s="266"/>
      <c r="E56" s="403"/>
      <c r="F56" s="266"/>
      <c r="G56" s="267" t="s">
        <v>57</v>
      </c>
      <c r="H56" s="277"/>
      <c r="I56" s="265"/>
      <c r="J56" s="266"/>
      <c r="K56" s="269"/>
      <c r="L56" s="274"/>
      <c r="M56" s="275"/>
    </row>
    <row r="57" spans="1:13" s="401" customFormat="1" ht="15" customHeight="1">
      <c r="A57" s="300" t="s">
        <v>64</v>
      </c>
      <c r="B57" s="235"/>
      <c r="C57" s="235"/>
      <c r="D57" s="235"/>
      <c r="E57" s="405"/>
      <c r="F57" s="235"/>
      <c r="G57" s="235"/>
      <c r="H57" s="235"/>
      <c r="I57" s="235"/>
      <c r="J57" s="235"/>
      <c r="K57" s="299"/>
      <c r="L57" s="274"/>
      <c r="M57" s="275"/>
    </row>
    <row r="58" spans="1:13" s="236" customFormat="1" ht="15" customHeight="1">
      <c r="A58" s="263"/>
      <c r="B58" s="276"/>
      <c r="C58" s="265" t="s">
        <v>47</v>
      </c>
      <c r="D58" s="266"/>
      <c r="E58" s="403"/>
      <c r="F58" s="266"/>
      <c r="G58" s="267" t="s">
        <v>57</v>
      </c>
      <c r="H58" s="277"/>
      <c r="I58" s="265"/>
      <c r="J58" s="266"/>
      <c r="K58" s="269"/>
      <c r="L58" s="274"/>
      <c r="M58" s="275"/>
    </row>
    <row r="59" spans="1:13" s="236" customFormat="1" ht="15" customHeight="1">
      <c r="A59" s="300" t="s">
        <v>64</v>
      </c>
      <c r="B59" s="235"/>
      <c r="C59" s="235"/>
      <c r="D59" s="235"/>
      <c r="E59" s="405"/>
      <c r="F59" s="235"/>
      <c r="G59" s="235"/>
      <c r="H59" s="235"/>
      <c r="I59" s="235"/>
      <c r="J59" s="235"/>
      <c r="K59" s="299"/>
      <c r="L59" s="274"/>
      <c r="M59" s="275"/>
    </row>
    <row r="60" spans="1:13" s="236" customFormat="1" ht="15">
      <c r="A60" s="263"/>
      <c r="B60" s="276"/>
      <c r="C60" s="265" t="s">
        <v>21</v>
      </c>
      <c r="D60" s="266"/>
      <c r="E60" s="403"/>
      <c r="F60" s="266"/>
      <c r="G60" s="267" t="s">
        <v>57</v>
      </c>
      <c r="H60" s="277"/>
      <c r="I60" s="265"/>
      <c r="J60" s="266"/>
      <c r="K60" s="269"/>
      <c r="L60" s="274"/>
      <c r="M60" s="275"/>
    </row>
    <row r="61" spans="1:13" s="401" customFormat="1" ht="15" customHeight="1">
      <c r="A61" s="164" t="s">
        <v>152</v>
      </c>
      <c r="B61" s="281"/>
      <c r="C61" s="270">
        <v>43497</v>
      </c>
      <c r="D61" s="156">
        <v>43502</v>
      </c>
      <c r="E61" s="156">
        <v>43504</v>
      </c>
      <c r="F61" s="272"/>
      <c r="G61" s="272">
        <v>44000000</v>
      </c>
      <c r="H61" s="57" t="s">
        <v>9</v>
      </c>
      <c r="I61" s="57" t="s">
        <v>11</v>
      </c>
      <c r="J61" s="57" t="s">
        <v>67</v>
      </c>
      <c r="K61" s="299"/>
      <c r="L61" s="274"/>
      <c r="M61" s="275"/>
    </row>
    <row r="62" spans="1:13" s="236" customFormat="1" ht="13.5" customHeight="1">
      <c r="A62" s="263"/>
      <c r="B62" s="276"/>
      <c r="C62" s="265" t="s">
        <v>42</v>
      </c>
      <c r="D62" s="266"/>
      <c r="E62" s="403"/>
      <c r="F62" s="266"/>
      <c r="G62" s="267" t="s">
        <v>57</v>
      </c>
      <c r="H62" s="277"/>
      <c r="I62" s="265"/>
      <c r="J62" s="266"/>
      <c r="K62" s="269"/>
      <c r="L62" s="274"/>
      <c r="M62" s="275"/>
    </row>
    <row r="63" spans="1:13" s="401" customFormat="1" ht="15" customHeight="1">
      <c r="A63" s="300" t="s">
        <v>64</v>
      </c>
      <c r="B63" s="235"/>
      <c r="C63" s="235"/>
      <c r="D63" s="235"/>
      <c r="E63" s="405"/>
      <c r="F63" s="235"/>
      <c r="G63" s="235"/>
      <c r="H63" s="235"/>
      <c r="I63" s="235"/>
      <c r="J63" s="235"/>
      <c r="K63" s="299"/>
      <c r="L63" s="274"/>
      <c r="M63" s="275"/>
    </row>
    <row r="64" spans="1:13" s="236" customFormat="1" ht="15">
      <c r="A64" s="263"/>
      <c r="B64" s="276"/>
      <c r="C64" s="265" t="s">
        <v>49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35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236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 customHeight="1">
      <c r="A68" s="263"/>
      <c r="B68" s="276"/>
      <c r="C68" s="265" t="s">
        <v>23</v>
      </c>
      <c r="D68" s="266"/>
      <c r="E68" s="403"/>
      <c r="F68" s="266"/>
      <c r="G68" s="267" t="s">
        <v>57</v>
      </c>
      <c r="H68" s="277"/>
      <c r="I68" s="171"/>
      <c r="J68" s="266"/>
      <c r="K68" s="269"/>
      <c r="L68" s="274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56"/>
      <c r="B70" s="333"/>
      <c r="C70" s="334"/>
      <c r="D70" s="335"/>
      <c r="E70" s="327"/>
      <c r="F70" s="294"/>
      <c r="G70" s="336"/>
      <c r="H70" s="327"/>
      <c r="I70" s="327"/>
      <c r="J70" s="293"/>
      <c r="K70" s="386"/>
      <c r="L70" s="274"/>
      <c r="M70" s="275"/>
    </row>
    <row r="71" spans="1:13" s="236" customFormat="1" ht="15">
      <c r="A71" s="283"/>
      <c r="B71" s="385"/>
      <c r="C71" s="387" t="s">
        <v>10</v>
      </c>
      <c r="D71" s="388"/>
      <c r="E71" s="411"/>
      <c r="F71" s="286">
        <f>SUM(F56:F70)</f>
        <v>0</v>
      </c>
      <c r="G71" s="287">
        <f>SUM(G57:G70)</f>
        <v>44000000</v>
      </c>
      <c r="H71" s="385"/>
      <c r="I71" s="385"/>
      <c r="J71" s="385"/>
      <c r="K71" s="386"/>
      <c r="L71" s="274"/>
      <c r="M71" s="275"/>
    </row>
    <row r="72" spans="1:13" s="236" customFormat="1" ht="15">
      <c r="A72" s="283"/>
      <c r="B72" s="385"/>
      <c r="C72" s="389"/>
      <c r="D72" s="389"/>
      <c r="E72" s="389"/>
      <c r="F72" s="390"/>
      <c r="G72" s="390"/>
      <c r="H72" s="385"/>
      <c r="I72" s="385"/>
      <c r="J72" s="385"/>
      <c r="K72" s="386"/>
      <c r="L72" s="274"/>
      <c r="M72" s="275"/>
    </row>
    <row r="73" spans="1:13" s="236" customFormat="1" ht="15">
      <c r="A73" s="283"/>
      <c r="B73" s="385"/>
      <c r="C73" s="389"/>
      <c r="D73" s="389"/>
      <c r="E73" s="389"/>
      <c r="F73" s="390"/>
      <c r="G73" s="390"/>
      <c r="H73" s="385"/>
      <c r="I73" s="385"/>
      <c r="J73" s="385"/>
      <c r="K73" s="386"/>
      <c r="L73" s="274"/>
      <c r="M73" s="275"/>
    </row>
    <row r="74" spans="1:13" s="236" customFormat="1" ht="15">
      <c r="A74" s="283"/>
      <c r="B74" s="186" t="s">
        <v>24</v>
      </c>
      <c r="C74" s="187" t="s">
        <v>10</v>
      </c>
      <c r="D74" s="188"/>
      <c r="E74" s="188"/>
      <c r="F74" s="184"/>
      <c r="G74" s="185">
        <f>SUM(G71,G52,G32,G26,G18,G13)</f>
        <v>407196160</v>
      </c>
      <c r="H74" s="385"/>
      <c r="I74" s="385"/>
      <c r="J74" s="385"/>
      <c r="K74" s="386"/>
      <c r="L74" s="274"/>
      <c r="M74" s="275"/>
    </row>
    <row r="75" spans="1:13" s="236" customFormat="1" ht="15">
      <c r="A75" s="392"/>
      <c r="B75" s="393"/>
      <c r="C75" s="394"/>
      <c r="D75" s="395"/>
      <c r="E75" s="395"/>
      <c r="F75" s="394"/>
      <c r="G75" s="396"/>
      <c r="H75" s="314"/>
      <c r="I75" s="314"/>
      <c r="J75" s="314"/>
      <c r="K75" s="397"/>
      <c r="L75" s="274"/>
      <c r="M75" s="275"/>
    </row>
    <row r="76" spans="1:11" ht="47.25">
      <c r="A76" s="218"/>
      <c r="B76" s="219"/>
      <c r="C76" s="220"/>
      <c r="D76" s="220"/>
      <c r="E76" s="408"/>
      <c r="F76" s="391"/>
      <c r="G76" s="212" t="str">
        <f>+C1</f>
        <v>Williams Brazil</v>
      </c>
      <c r="H76" s="221"/>
      <c r="I76" s="221"/>
      <c r="J76" s="391"/>
      <c r="K76" s="160"/>
    </row>
    <row r="77" spans="1:11" ht="25.5">
      <c r="A77" s="43"/>
      <c r="B77" s="19"/>
      <c r="C77" s="21"/>
      <c r="D77" s="21"/>
      <c r="E77" s="409"/>
      <c r="F77" s="123"/>
      <c r="G77" s="200" t="str">
        <f>+C2</f>
        <v>SUGAR LINE UP edition 06.02.2019</v>
      </c>
      <c r="H77" s="21"/>
      <c r="I77" s="21"/>
      <c r="J77" s="123"/>
      <c r="K77" s="41"/>
    </row>
    <row r="78" spans="1:11" ht="15">
      <c r="A78" s="43"/>
      <c r="B78" s="21"/>
      <c r="C78" s="21"/>
      <c r="D78" s="21"/>
      <c r="E78" s="409"/>
      <c r="F78" s="21"/>
      <c r="G78" s="21"/>
      <c r="H78" s="21"/>
      <c r="I78" s="21"/>
      <c r="J78" s="123"/>
      <c r="K78" s="199"/>
    </row>
    <row r="79" spans="1:11" ht="15">
      <c r="A79" s="43"/>
      <c r="B79" s="21"/>
      <c r="C79" s="21"/>
      <c r="D79" s="21"/>
      <c r="E79" s="409"/>
      <c r="F79" s="21"/>
      <c r="G79" s="21"/>
      <c r="H79" s="21"/>
      <c r="I79" s="21"/>
      <c r="J79" s="123"/>
      <c r="K79" s="44"/>
    </row>
    <row r="80" spans="1:11" ht="15">
      <c r="A80" s="43"/>
      <c r="B80" s="21"/>
      <c r="C80" s="21"/>
      <c r="D80" s="21"/>
      <c r="E80" s="409"/>
      <c r="F80" s="21"/>
      <c r="G80" s="21"/>
      <c r="H80" s="21"/>
      <c r="I80" s="21"/>
      <c r="J80" s="123"/>
      <c r="K80" s="44"/>
    </row>
    <row r="81" spans="1:11" s="61" customFormat="1" ht="15">
      <c r="A81" s="450" t="s">
        <v>25</v>
      </c>
      <c r="B81" s="451"/>
      <c r="C81" s="17"/>
      <c r="D81" s="17"/>
      <c r="E81" s="410"/>
      <c r="F81" s="17"/>
      <c r="G81" s="20"/>
      <c r="H81" s="20"/>
      <c r="I81" s="24"/>
      <c r="J81" s="123"/>
      <c r="K81" s="44"/>
    </row>
    <row r="82" spans="1:11" ht="15">
      <c r="A82" s="197" t="s">
        <v>45</v>
      </c>
      <c r="B82" s="95">
        <f>G13</f>
        <v>0</v>
      </c>
      <c r="C82" s="17"/>
      <c r="D82" s="17"/>
      <c r="E82" s="410"/>
      <c r="F82" s="17"/>
      <c r="G82" s="20"/>
      <c r="H82" s="20"/>
      <c r="I82" s="24"/>
      <c r="J82" s="123"/>
      <c r="K82" s="44"/>
    </row>
    <row r="83" spans="1:11" ht="15">
      <c r="A83" s="197" t="s">
        <v>46</v>
      </c>
      <c r="B83" s="95">
        <f>G26</f>
        <v>63187160</v>
      </c>
      <c r="C83" s="17"/>
      <c r="D83" s="17"/>
      <c r="E83" s="410"/>
      <c r="F83" s="17"/>
      <c r="G83" s="20"/>
      <c r="H83" s="20"/>
      <c r="I83" s="24"/>
      <c r="J83" s="123"/>
      <c r="K83" s="44"/>
    </row>
    <row r="84" spans="1:11" ht="15">
      <c r="A84" s="197" t="s">
        <v>12</v>
      </c>
      <c r="B84" s="95">
        <f>G52</f>
        <v>300009000</v>
      </c>
      <c r="C84" s="17"/>
      <c r="D84" s="17"/>
      <c r="E84" s="410"/>
      <c r="F84" s="17"/>
      <c r="G84" s="20"/>
      <c r="H84" s="20"/>
      <c r="I84" s="17"/>
      <c r="J84" s="123"/>
      <c r="K84" s="46"/>
    </row>
    <row r="85" spans="1:11" ht="15">
      <c r="A85" s="197" t="s">
        <v>41</v>
      </c>
      <c r="B85" s="95">
        <f>G71</f>
        <v>44000000</v>
      </c>
      <c r="C85" s="17"/>
      <c r="D85" s="17"/>
      <c r="E85" s="410"/>
      <c r="F85" s="17"/>
      <c r="G85" s="20"/>
      <c r="H85" s="20"/>
      <c r="I85" s="17"/>
      <c r="J85" s="123"/>
      <c r="K85" s="46"/>
    </row>
    <row r="86" spans="1:11" ht="15">
      <c r="A86" s="206" t="s">
        <v>26</v>
      </c>
      <c r="B86" s="195">
        <f>SUM(B82:B85)</f>
        <v>407196160</v>
      </c>
      <c r="C86" s="17"/>
      <c r="D86" s="17"/>
      <c r="E86" s="410"/>
      <c r="F86" s="17"/>
      <c r="G86" s="20"/>
      <c r="H86" s="20"/>
      <c r="I86" s="17"/>
      <c r="J86" s="123"/>
      <c r="K86" s="46"/>
    </row>
    <row r="87" spans="1:11" ht="15">
      <c r="A87" s="40"/>
      <c r="B87" s="123"/>
      <c r="C87" s="17"/>
      <c r="D87" s="17"/>
      <c r="E87" s="410"/>
      <c r="F87" s="17"/>
      <c r="G87" s="20"/>
      <c r="H87" s="20"/>
      <c r="I87" s="17"/>
      <c r="J87" s="123"/>
      <c r="K87" s="124"/>
    </row>
    <row r="88" spans="1:11" ht="15">
      <c r="A88" s="40"/>
      <c r="B88" s="53"/>
      <c r="C88" s="17"/>
      <c r="D88" s="17"/>
      <c r="E88" s="410"/>
      <c r="F88" s="17"/>
      <c r="G88" s="20"/>
      <c r="H88" s="20"/>
      <c r="I88" s="17"/>
      <c r="J88" s="123"/>
      <c r="K88" s="124"/>
    </row>
    <row r="89" spans="1:11" ht="15">
      <c r="A89" s="45"/>
      <c r="B89" s="25"/>
      <c r="C89" s="17"/>
      <c r="D89" s="17"/>
      <c r="E89" s="410"/>
      <c r="F89" s="17"/>
      <c r="G89" s="20"/>
      <c r="H89" s="20"/>
      <c r="I89" s="17"/>
      <c r="J89" s="123"/>
      <c r="K89" s="48"/>
    </row>
    <row r="90" spans="1:11" ht="15">
      <c r="A90" s="45"/>
      <c r="B90" s="26"/>
      <c r="C90" s="17"/>
      <c r="D90" s="17"/>
      <c r="E90" s="410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10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10"/>
      <c r="F92" s="17"/>
      <c r="G92" s="20"/>
      <c r="H92" s="20"/>
      <c r="I92" s="17"/>
      <c r="J92" s="123"/>
      <c r="K92" s="48"/>
    </row>
    <row r="93" spans="1:11" ht="15">
      <c r="A93" s="47"/>
      <c r="B93" s="35"/>
      <c r="C93" s="17"/>
      <c r="D93" s="17"/>
      <c r="E93" s="410"/>
      <c r="F93" s="17"/>
      <c r="G93" s="20"/>
      <c r="H93" s="20"/>
      <c r="I93" s="17"/>
      <c r="J93" s="123"/>
      <c r="K93" s="51"/>
    </row>
    <row r="94" spans="1:11" ht="15">
      <c r="A94" s="40"/>
      <c r="B94" s="123"/>
      <c r="C94" s="123"/>
      <c r="D94" s="123"/>
      <c r="E94" s="34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9"/>
      <c r="B96" s="90"/>
      <c r="C96" s="17"/>
      <c r="D96" s="17"/>
      <c r="E96" s="410"/>
      <c r="F96" s="17"/>
      <c r="G96" s="20"/>
      <c r="H96" s="20"/>
      <c r="I96" s="20"/>
      <c r="J96" s="123"/>
      <c r="K96" s="124"/>
    </row>
    <row r="97" spans="1:11" ht="15">
      <c r="A97" s="50"/>
      <c r="B97" s="28"/>
      <c r="C97" s="28"/>
      <c r="D97" s="28"/>
      <c r="E97" s="29"/>
      <c r="F97" s="28"/>
      <c r="G97" s="29"/>
      <c r="H97" s="28"/>
      <c r="I97" s="28"/>
      <c r="J97" s="123"/>
      <c r="K97" s="124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63" t="s">
        <v>62</v>
      </c>
      <c r="B102" s="78"/>
      <c r="C102" s="79"/>
      <c r="D102" s="79"/>
      <c r="E102" s="81"/>
      <c r="F102" s="80"/>
      <c r="G102" s="81"/>
      <c r="H102" s="81"/>
      <c r="I102" s="79"/>
      <c r="J102" s="202"/>
      <c r="K102" s="82" t="s">
        <v>62</v>
      </c>
    </row>
  </sheetData>
  <sheetProtection password="F66E" sheet="1"/>
  <mergeCells count="4">
    <mergeCell ref="A81:B8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3" max="10" man="1"/>
    <brk id="7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4"/>
  <sheetViews>
    <sheetView showGridLines="0" tabSelected="1" zoomScale="90" zoomScaleNormal="90" workbookViewId="0" topLeftCell="A63">
      <selection activeCell="A65" sqref="A6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6" t="s">
        <v>107</v>
      </c>
      <c r="D3" s="456"/>
      <c r="E3" s="456"/>
      <c r="F3" s="456"/>
      <c r="G3" s="456"/>
      <c r="H3" s="456"/>
      <c r="I3" s="456"/>
      <c r="J3" s="456"/>
      <c r="K3" s="456"/>
      <c r="L3" s="45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8" t="s">
        <v>97</v>
      </c>
      <c r="D4" s="458"/>
      <c r="E4" s="458"/>
      <c r="F4" s="458"/>
      <c r="G4" s="458"/>
      <c r="H4" s="458"/>
      <c r="I4" s="458"/>
      <c r="J4" s="458"/>
      <c r="K4" s="458"/>
      <c r="L4" s="4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90</v>
      </c>
      <c r="B11" s="281"/>
      <c r="C11" s="406">
        <v>43473</v>
      </c>
      <c r="D11" s="406">
        <v>43473</v>
      </c>
      <c r="E11" s="406">
        <v>43474</v>
      </c>
      <c r="F11" s="272"/>
      <c r="G11" s="272">
        <v>3312681</v>
      </c>
      <c r="H11" s="57" t="s">
        <v>9</v>
      </c>
      <c r="I11" s="57" t="s">
        <v>98</v>
      </c>
      <c r="K11" s="232"/>
      <c r="L11" s="108" t="s">
        <v>91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134" t="s">
        <v>64</v>
      </c>
      <c r="B13" s="106"/>
      <c r="C13" s="145"/>
      <c r="D13" s="145"/>
      <c r="E13" s="145"/>
      <c r="F13" s="95"/>
      <c r="G13" s="125"/>
      <c r="H13" s="57"/>
      <c r="I13" s="57"/>
      <c r="K13" s="288"/>
      <c r="L13" s="19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90</v>
      </c>
      <c r="B22" s="281"/>
      <c r="C22" s="406">
        <v>43468</v>
      </c>
      <c r="D22" s="406">
        <v>43468</v>
      </c>
      <c r="E22" s="406">
        <v>43469</v>
      </c>
      <c r="F22" s="272"/>
      <c r="G22" s="272">
        <v>3871000</v>
      </c>
      <c r="H22" s="57" t="s">
        <v>9</v>
      </c>
      <c r="I22" s="57" t="s">
        <v>87</v>
      </c>
      <c r="K22" s="232"/>
      <c r="L22" s="108" t="s">
        <v>91</v>
      </c>
      <c r="M22" s="328"/>
    </row>
    <row r="23" spans="1:13" s="33" customFormat="1" ht="15.75" customHeight="1">
      <c r="A23" s="89" t="s">
        <v>99</v>
      </c>
      <c r="B23" s="281"/>
      <c r="C23" s="406">
        <v>43473</v>
      </c>
      <c r="D23" s="406">
        <v>43473</v>
      </c>
      <c r="E23" s="406">
        <v>43474</v>
      </c>
      <c r="F23" s="272"/>
      <c r="G23" s="272">
        <v>6600000</v>
      </c>
      <c r="H23" s="57" t="s">
        <v>9</v>
      </c>
      <c r="I23" s="57" t="s">
        <v>11</v>
      </c>
      <c r="K23" s="232"/>
      <c r="L23" s="108" t="s">
        <v>81</v>
      </c>
      <c r="M23" s="328"/>
    </row>
    <row r="24" spans="1:13" s="33" customFormat="1" ht="15.75" customHeight="1">
      <c r="A24" s="89" t="s">
        <v>128</v>
      </c>
      <c r="B24" s="281"/>
      <c r="C24" s="406">
        <v>43497</v>
      </c>
      <c r="D24" s="406">
        <v>43497</v>
      </c>
      <c r="E24" s="406">
        <v>43500</v>
      </c>
      <c r="F24" s="272"/>
      <c r="G24" s="272">
        <v>36000000</v>
      </c>
      <c r="H24" s="57" t="s">
        <v>9</v>
      </c>
      <c r="I24" s="57" t="s">
        <v>130</v>
      </c>
      <c r="K24" s="232"/>
      <c r="L24" s="108" t="s">
        <v>15</v>
      </c>
      <c r="M24" s="328"/>
    </row>
    <row r="25" spans="1:24" s="16" customFormat="1" ht="15.75" customHeight="1">
      <c r="A25" s="176"/>
      <c r="B25" s="177"/>
      <c r="C25" s="413" t="s">
        <v>33</v>
      </c>
      <c r="D25" s="403"/>
      <c r="E25" s="403"/>
      <c r="F25" s="266"/>
      <c r="G25" s="173"/>
      <c r="H25" s="174"/>
      <c r="I25" s="171"/>
      <c r="J25" s="266"/>
      <c r="K25" s="266"/>
      <c r="L25" s="26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134" t="s">
        <v>64</v>
      </c>
      <c r="B26" s="106"/>
      <c r="C26" s="145"/>
      <c r="D26" s="145"/>
      <c r="E26" s="145"/>
      <c r="F26" s="95"/>
      <c r="G26" s="125"/>
      <c r="H26" s="57"/>
      <c r="I26" s="57"/>
      <c r="K26" s="288"/>
      <c r="L26" s="19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89"/>
      <c r="B27" s="106"/>
      <c r="C27" s="145"/>
      <c r="D27" s="145"/>
      <c r="E27" s="145"/>
      <c r="F27" s="95"/>
      <c r="G27" s="125"/>
      <c r="H27" s="57"/>
      <c r="I27" s="57"/>
      <c r="K27" s="288"/>
      <c r="L27" s="10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89"/>
      <c r="B28" s="288"/>
      <c r="C28" s="415"/>
      <c r="D28" s="293"/>
      <c r="E28" s="57"/>
      <c r="F28" s="288"/>
      <c r="G28" s="303"/>
      <c r="H28" s="93"/>
      <c r="I28" s="93"/>
      <c r="J28" s="288"/>
      <c r="K28" s="288"/>
      <c r="L28" s="10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89"/>
      <c r="B29" s="175" t="s">
        <v>48</v>
      </c>
      <c r="C29" s="258"/>
      <c r="D29" s="86"/>
      <c r="E29" s="86"/>
      <c r="F29" s="232"/>
      <c r="G29" s="232"/>
      <c r="H29" s="86"/>
      <c r="I29" s="86"/>
      <c r="J29" s="232"/>
      <c r="K29" s="164"/>
      <c r="L29" s="19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176"/>
      <c r="B30" s="170"/>
      <c r="C30" s="413" t="s">
        <v>50</v>
      </c>
      <c r="D30" s="403"/>
      <c r="E30" s="403"/>
      <c r="F30" s="266"/>
      <c r="G30" s="173"/>
      <c r="H30" s="174"/>
      <c r="I30" s="171"/>
      <c r="J30" s="266"/>
      <c r="K30" s="193"/>
      <c r="L30" s="19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12" s="33" customFormat="1" ht="15" customHeight="1">
      <c r="A31" s="134" t="s">
        <v>64</v>
      </c>
      <c r="B31" s="123"/>
      <c r="C31" s="34"/>
      <c r="D31" s="34"/>
      <c r="E31" s="416"/>
      <c r="F31" s="123"/>
      <c r="G31" s="123"/>
      <c r="H31" s="123"/>
      <c r="I31" s="123"/>
      <c r="J31" s="123"/>
      <c r="K31" s="123"/>
      <c r="L31" s="131"/>
    </row>
    <row r="32" spans="1:24" ht="15" customHeight="1">
      <c r="A32" s="89"/>
      <c r="B32" s="232"/>
      <c r="C32" s="86"/>
      <c r="D32" s="86"/>
      <c r="E32" s="417"/>
      <c r="F32" s="232"/>
      <c r="G32" s="232"/>
      <c r="H32" s="232"/>
      <c r="I32" s="232"/>
      <c r="J32" s="232"/>
      <c r="K32" s="232"/>
      <c r="L32" s="12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31" customFormat="1" ht="15" customHeight="1">
      <c r="A33" s="89"/>
      <c r="B33" s="175" t="s">
        <v>12</v>
      </c>
      <c r="C33" s="258"/>
      <c r="D33" s="86"/>
      <c r="E33" s="86"/>
      <c r="F33" s="232"/>
      <c r="G33" s="232"/>
      <c r="H33" s="86"/>
      <c r="I33" s="86"/>
      <c r="J33" s="232"/>
      <c r="K33" s="164"/>
      <c r="L33" s="194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1" customFormat="1" ht="15" customHeight="1">
      <c r="A34" s="176"/>
      <c r="B34" s="170"/>
      <c r="C34" s="413" t="s">
        <v>34</v>
      </c>
      <c r="D34" s="403"/>
      <c r="E34" s="403"/>
      <c r="F34" s="266"/>
      <c r="G34" s="173"/>
      <c r="H34" s="174"/>
      <c r="I34" s="171"/>
      <c r="J34" s="266"/>
      <c r="K34" s="193"/>
      <c r="L34" s="192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1:13" s="33" customFormat="1" ht="15.75" customHeight="1">
      <c r="A35" s="89" t="s">
        <v>92</v>
      </c>
      <c r="B35" s="281"/>
      <c r="C35" s="406">
        <v>43829</v>
      </c>
      <c r="D35" s="406">
        <v>43829</v>
      </c>
      <c r="E35" s="406">
        <v>43468</v>
      </c>
      <c r="F35" s="272"/>
      <c r="G35" s="272">
        <v>36250000</v>
      </c>
      <c r="H35" s="57" t="s">
        <v>9</v>
      </c>
      <c r="I35" s="57" t="s">
        <v>84</v>
      </c>
      <c r="K35" s="232"/>
      <c r="L35" s="108" t="s">
        <v>86</v>
      </c>
      <c r="M35" s="328"/>
    </row>
    <row r="36" spans="1:13" s="33" customFormat="1" ht="15.75" customHeight="1">
      <c r="A36" s="89" t="s">
        <v>88</v>
      </c>
      <c r="B36" s="281"/>
      <c r="C36" s="406">
        <v>43462</v>
      </c>
      <c r="D36" s="406">
        <v>43462</v>
      </c>
      <c r="E36" s="406">
        <v>43463</v>
      </c>
      <c r="F36" s="272"/>
      <c r="G36" s="272">
        <v>30920000</v>
      </c>
      <c r="H36" s="57" t="s">
        <v>9</v>
      </c>
      <c r="I36" s="57" t="s">
        <v>85</v>
      </c>
      <c r="K36" s="232"/>
      <c r="L36" s="108" t="s">
        <v>66</v>
      </c>
      <c r="M36" s="328"/>
    </row>
    <row r="37" spans="1:13" s="33" customFormat="1" ht="15.75" customHeight="1">
      <c r="A37" s="89"/>
      <c r="B37" s="281"/>
      <c r="C37" s="406">
        <v>43462</v>
      </c>
      <c r="D37" s="406">
        <v>43470</v>
      </c>
      <c r="E37" s="406">
        <v>43470</v>
      </c>
      <c r="F37" s="272"/>
      <c r="G37" s="272">
        <v>1000000</v>
      </c>
      <c r="H37" s="57" t="s">
        <v>9</v>
      </c>
      <c r="I37" s="57" t="s">
        <v>85</v>
      </c>
      <c r="K37" s="232"/>
      <c r="L37" s="108" t="s">
        <v>66</v>
      </c>
      <c r="M37" s="328"/>
    </row>
    <row r="38" spans="1:13" s="33" customFormat="1" ht="15.75" customHeight="1">
      <c r="A38" s="89" t="s">
        <v>100</v>
      </c>
      <c r="B38" s="281"/>
      <c r="C38" s="406">
        <v>43475</v>
      </c>
      <c r="D38" s="406">
        <v>43476</v>
      </c>
      <c r="E38" s="406">
        <v>43477</v>
      </c>
      <c r="F38" s="272"/>
      <c r="G38" s="272">
        <v>44100000</v>
      </c>
      <c r="H38" s="57" t="s">
        <v>9</v>
      </c>
      <c r="I38" s="57" t="s">
        <v>110</v>
      </c>
      <c r="K38" s="232"/>
      <c r="L38" s="108" t="s">
        <v>66</v>
      </c>
      <c r="M38" s="328"/>
    </row>
    <row r="39" spans="1:13" s="33" customFormat="1" ht="15.75" customHeight="1">
      <c r="A39" s="89" t="s">
        <v>112</v>
      </c>
      <c r="B39" s="281"/>
      <c r="C39" s="406">
        <v>43486</v>
      </c>
      <c r="D39" s="406">
        <v>43486</v>
      </c>
      <c r="E39" s="406">
        <v>43488</v>
      </c>
      <c r="F39" s="272"/>
      <c r="G39" s="272">
        <v>47250000</v>
      </c>
      <c r="H39" s="57" t="s">
        <v>9</v>
      </c>
      <c r="I39" s="57" t="s">
        <v>11</v>
      </c>
      <c r="K39" s="232"/>
      <c r="L39" s="108" t="s">
        <v>116</v>
      </c>
      <c r="M39" s="328"/>
    </row>
    <row r="40" spans="1:13" s="33" customFormat="1" ht="15.75" customHeight="1">
      <c r="A40" s="89" t="s">
        <v>111</v>
      </c>
      <c r="B40" s="281"/>
      <c r="C40" s="406">
        <v>43482</v>
      </c>
      <c r="D40" s="406">
        <v>43491</v>
      </c>
      <c r="E40" s="406">
        <v>43493</v>
      </c>
      <c r="F40" s="272"/>
      <c r="G40" s="272">
        <v>58700000</v>
      </c>
      <c r="H40" s="57" t="s">
        <v>9</v>
      </c>
      <c r="I40" s="57" t="s">
        <v>11</v>
      </c>
      <c r="K40" s="232"/>
      <c r="L40" s="108" t="s">
        <v>67</v>
      </c>
      <c r="M40" s="328"/>
    </row>
    <row r="41" spans="1:13" s="33" customFormat="1" ht="15.75" customHeight="1">
      <c r="A41" s="89" t="s">
        <v>113</v>
      </c>
      <c r="B41" s="281"/>
      <c r="C41" s="406">
        <v>43486</v>
      </c>
      <c r="D41" s="406">
        <v>43493</v>
      </c>
      <c r="E41" s="406">
        <v>43495</v>
      </c>
      <c r="F41" s="272"/>
      <c r="G41" s="272">
        <v>26250000</v>
      </c>
      <c r="H41" s="57" t="s">
        <v>9</v>
      </c>
      <c r="I41" s="57" t="s">
        <v>115</v>
      </c>
      <c r="K41" s="232"/>
      <c r="L41" s="108" t="s">
        <v>74</v>
      </c>
      <c r="M41" s="328"/>
    </row>
    <row r="42" spans="1:13" s="33" customFormat="1" ht="15.75" customHeight="1">
      <c r="A42" s="89" t="s">
        <v>114</v>
      </c>
      <c r="B42" s="281"/>
      <c r="C42" s="406">
        <v>43487</v>
      </c>
      <c r="D42" s="406">
        <v>43495</v>
      </c>
      <c r="E42" s="406">
        <v>43496</v>
      </c>
      <c r="F42" s="272"/>
      <c r="G42" s="272">
        <v>29500000</v>
      </c>
      <c r="H42" s="57" t="s">
        <v>9</v>
      </c>
      <c r="I42" s="57" t="s">
        <v>11</v>
      </c>
      <c r="K42" s="232"/>
      <c r="L42" s="108" t="s">
        <v>117</v>
      </c>
      <c r="M42" s="328"/>
    </row>
    <row r="43" spans="1:13" s="33" customFormat="1" ht="15.75" customHeight="1">
      <c r="A43" s="89" t="s">
        <v>126</v>
      </c>
      <c r="B43" s="281"/>
      <c r="C43" s="406">
        <v>43486</v>
      </c>
      <c r="D43" s="406">
        <v>43496</v>
      </c>
      <c r="E43" s="406">
        <v>43497</v>
      </c>
      <c r="F43" s="272"/>
      <c r="G43" s="272">
        <v>18100000</v>
      </c>
      <c r="H43" s="57" t="s">
        <v>9</v>
      </c>
      <c r="I43" s="57" t="s">
        <v>127</v>
      </c>
      <c r="K43" s="232"/>
      <c r="L43" s="108" t="s">
        <v>66</v>
      </c>
      <c r="M43" s="328"/>
    </row>
    <row r="44" spans="1:13" s="33" customFormat="1" ht="15.75" customHeight="1">
      <c r="A44" s="89" t="s">
        <v>133</v>
      </c>
      <c r="B44" s="281"/>
      <c r="C44" s="406">
        <v>43491</v>
      </c>
      <c r="D44" s="406">
        <v>43497</v>
      </c>
      <c r="E44" s="406">
        <v>43498</v>
      </c>
      <c r="F44" s="272"/>
      <c r="G44" s="272">
        <v>23500000</v>
      </c>
      <c r="H44" s="57" t="s">
        <v>9</v>
      </c>
      <c r="I44" s="57" t="s">
        <v>85</v>
      </c>
      <c r="K44" s="232"/>
      <c r="L44" s="108" t="s">
        <v>66</v>
      </c>
      <c r="M44" s="328"/>
    </row>
    <row r="45" spans="1:24" s="60" customFormat="1" ht="12.75" customHeight="1">
      <c r="A45" s="176"/>
      <c r="B45" s="177"/>
      <c r="C45" s="413" t="s">
        <v>43</v>
      </c>
      <c r="D45" s="403"/>
      <c r="E45" s="403"/>
      <c r="F45" s="266"/>
      <c r="G45" s="173"/>
      <c r="H45" s="174"/>
      <c r="I45" s="171"/>
      <c r="J45" s="266"/>
      <c r="K45" s="266"/>
      <c r="L45" s="269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13" s="33" customFormat="1" ht="15.75" customHeight="1">
      <c r="A46" s="89" t="s">
        <v>88</v>
      </c>
      <c r="B46" s="281"/>
      <c r="C46" s="406">
        <v>43462</v>
      </c>
      <c r="D46" s="406">
        <v>43463</v>
      </c>
      <c r="E46" s="406">
        <v>43464</v>
      </c>
      <c r="F46" s="272"/>
      <c r="G46" s="272">
        <v>27280000</v>
      </c>
      <c r="H46" s="57" t="s">
        <v>9</v>
      </c>
      <c r="I46" s="57" t="s">
        <v>85</v>
      </c>
      <c r="K46" s="232"/>
      <c r="L46" s="108" t="s">
        <v>66</v>
      </c>
      <c r="M46" s="328"/>
    </row>
    <row r="47" spans="1:13" s="33" customFormat="1" ht="15.75" customHeight="1">
      <c r="A47" s="89" t="s">
        <v>94</v>
      </c>
      <c r="B47" s="281"/>
      <c r="C47" s="406">
        <v>43464</v>
      </c>
      <c r="D47" s="406">
        <v>43465</v>
      </c>
      <c r="E47" s="406">
        <v>43466</v>
      </c>
      <c r="F47" s="272"/>
      <c r="G47" s="272">
        <v>19630000</v>
      </c>
      <c r="H47" s="57" t="s">
        <v>9</v>
      </c>
      <c r="I47" s="57" t="s">
        <v>118</v>
      </c>
      <c r="K47" s="232"/>
      <c r="L47" s="108" t="s">
        <v>15</v>
      </c>
      <c r="M47" s="328"/>
    </row>
    <row r="48" spans="1:13" s="33" customFormat="1" ht="15.75" customHeight="1">
      <c r="A48" s="89" t="s">
        <v>93</v>
      </c>
      <c r="B48" s="281"/>
      <c r="C48" s="406">
        <v>43461</v>
      </c>
      <c r="D48" s="406">
        <v>43466</v>
      </c>
      <c r="E48" s="406">
        <v>43468</v>
      </c>
      <c r="F48" s="272"/>
      <c r="G48" s="272">
        <v>27000000</v>
      </c>
      <c r="H48" s="57" t="s">
        <v>9</v>
      </c>
      <c r="I48" s="57" t="s">
        <v>11</v>
      </c>
      <c r="K48" s="232"/>
      <c r="L48" s="108" t="s">
        <v>67</v>
      </c>
      <c r="M48" s="328"/>
    </row>
    <row r="49" spans="1:13" s="33" customFormat="1" ht="15.75" customHeight="1">
      <c r="A49" s="89" t="s">
        <v>95</v>
      </c>
      <c r="B49" s="281"/>
      <c r="C49" s="406">
        <v>43464</v>
      </c>
      <c r="D49" s="406">
        <v>43475</v>
      </c>
      <c r="E49" s="406">
        <v>43477</v>
      </c>
      <c r="F49" s="272"/>
      <c r="G49" s="272">
        <v>21900000</v>
      </c>
      <c r="H49" s="57" t="s">
        <v>9</v>
      </c>
      <c r="I49" s="57" t="s">
        <v>84</v>
      </c>
      <c r="K49" s="232"/>
      <c r="L49" s="108" t="s">
        <v>15</v>
      </c>
      <c r="M49" s="328"/>
    </row>
    <row r="50" spans="1:13" s="33" customFormat="1" ht="15.75" customHeight="1">
      <c r="A50" s="89" t="s">
        <v>101</v>
      </c>
      <c r="B50" s="281"/>
      <c r="C50" s="406">
        <v>43472</v>
      </c>
      <c r="D50" s="406">
        <v>43480</v>
      </c>
      <c r="E50" s="406">
        <v>43481</v>
      </c>
      <c r="F50" s="272"/>
      <c r="G50" s="272">
        <v>32500000</v>
      </c>
      <c r="H50" s="57" t="s">
        <v>9</v>
      </c>
      <c r="I50" s="57" t="s">
        <v>122</v>
      </c>
      <c r="K50" s="232"/>
      <c r="L50" s="108" t="s">
        <v>15</v>
      </c>
      <c r="M50" s="328"/>
    </row>
    <row r="51" spans="1:13" s="33" customFormat="1" ht="15.75" customHeight="1">
      <c r="A51" s="89" t="s">
        <v>102</v>
      </c>
      <c r="B51" s="281"/>
      <c r="C51" s="406">
        <v>43476</v>
      </c>
      <c r="D51" s="406">
        <v>43483</v>
      </c>
      <c r="E51" s="406">
        <v>43485</v>
      </c>
      <c r="F51" s="272"/>
      <c r="G51" s="272">
        <v>48000000</v>
      </c>
      <c r="H51" s="57" t="s">
        <v>9</v>
      </c>
      <c r="I51" s="57" t="s">
        <v>11</v>
      </c>
      <c r="K51" s="232"/>
      <c r="L51" s="108" t="s">
        <v>67</v>
      </c>
      <c r="M51" s="328"/>
    </row>
    <row r="52" spans="1:13" s="33" customFormat="1" ht="15.75" customHeight="1">
      <c r="A52" s="89" t="s">
        <v>104</v>
      </c>
      <c r="B52" s="281"/>
      <c r="C52" s="406">
        <v>43475</v>
      </c>
      <c r="D52" s="406">
        <v>43485</v>
      </c>
      <c r="E52" s="406">
        <v>43487</v>
      </c>
      <c r="F52" s="272"/>
      <c r="G52" s="272">
        <v>60440000</v>
      </c>
      <c r="H52" s="57" t="s">
        <v>9</v>
      </c>
      <c r="I52" s="57" t="s">
        <v>11</v>
      </c>
      <c r="K52" s="232"/>
      <c r="L52" s="108" t="s">
        <v>67</v>
      </c>
      <c r="M52" s="328"/>
    </row>
    <row r="53" spans="1:13" s="33" customFormat="1" ht="15.75" customHeight="1">
      <c r="A53" s="89" t="s">
        <v>120</v>
      </c>
      <c r="B53" s="281"/>
      <c r="C53" s="406">
        <v>43481</v>
      </c>
      <c r="D53" s="406">
        <v>43487</v>
      </c>
      <c r="E53" s="406">
        <v>43488</v>
      </c>
      <c r="F53" s="272"/>
      <c r="G53" s="272">
        <v>31500000</v>
      </c>
      <c r="H53" s="57" t="s">
        <v>9</v>
      </c>
      <c r="I53" s="57" t="s">
        <v>11</v>
      </c>
      <c r="K53" s="232"/>
      <c r="L53" s="108" t="s">
        <v>137</v>
      </c>
      <c r="M53" s="328"/>
    </row>
    <row r="54" spans="1:13" s="33" customFormat="1" ht="15.75" customHeight="1">
      <c r="A54" s="89" t="s">
        <v>103</v>
      </c>
      <c r="B54" s="281"/>
      <c r="C54" s="406">
        <v>43481</v>
      </c>
      <c r="D54" s="406">
        <v>43487</v>
      </c>
      <c r="E54" s="406">
        <v>43489</v>
      </c>
      <c r="F54" s="272"/>
      <c r="G54" s="272">
        <v>17650000</v>
      </c>
      <c r="H54" s="57" t="s">
        <v>9</v>
      </c>
      <c r="I54" s="57" t="s">
        <v>11</v>
      </c>
      <c r="K54" s="232"/>
      <c r="L54" s="108" t="s">
        <v>67</v>
      </c>
      <c r="M54" s="328"/>
    </row>
    <row r="55" spans="1:13" s="33" customFormat="1" ht="15.75" customHeight="1">
      <c r="A55" s="89" t="s">
        <v>121</v>
      </c>
      <c r="B55" s="281"/>
      <c r="C55" s="406">
        <v>43484</v>
      </c>
      <c r="D55" s="406">
        <v>43489</v>
      </c>
      <c r="E55" s="406">
        <v>43490</v>
      </c>
      <c r="F55" s="272"/>
      <c r="G55" s="272">
        <v>15000000</v>
      </c>
      <c r="H55" s="57" t="s">
        <v>9</v>
      </c>
      <c r="I55" s="57" t="s">
        <v>11</v>
      </c>
      <c r="K55" s="232"/>
      <c r="L55" s="108" t="s">
        <v>137</v>
      </c>
      <c r="M55" s="328"/>
    </row>
    <row r="56" spans="1:13" s="33" customFormat="1" ht="15.75" customHeight="1">
      <c r="A56" s="89" t="s">
        <v>119</v>
      </c>
      <c r="B56" s="281"/>
      <c r="C56" s="406">
        <v>43480</v>
      </c>
      <c r="D56" s="406">
        <v>43488</v>
      </c>
      <c r="E56" s="406">
        <v>43491</v>
      </c>
      <c r="F56" s="272"/>
      <c r="G56" s="272">
        <v>45600000</v>
      </c>
      <c r="H56" s="57" t="s">
        <v>9</v>
      </c>
      <c r="I56" s="57" t="s">
        <v>11</v>
      </c>
      <c r="K56" s="232"/>
      <c r="L56" s="108" t="s">
        <v>15</v>
      </c>
      <c r="M56" s="328"/>
    </row>
    <row r="57" spans="1:13" s="33" customFormat="1" ht="15.75" customHeight="1">
      <c r="A57" s="89" t="s">
        <v>113</v>
      </c>
      <c r="B57" s="281"/>
      <c r="C57" s="406">
        <v>43486</v>
      </c>
      <c r="D57" s="406">
        <v>43491</v>
      </c>
      <c r="E57" s="406">
        <v>43492</v>
      </c>
      <c r="F57" s="272"/>
      <c r="G57" s="272">
        <v>20000000</v>
      </c>
      <c r="H57" s="57" t="s">
        <v>9</v>
      </c>
      <c r="I57" s="57" t="s">
        <v>115</v>
      </c>
      <c r="K57" s="232"/>
      <c r="L57" s="108" t="s">
        <v>74</v>
      </c>
      <c r="M57" s="328"/>
    </row>
    <row r="58" spans="1:13" s="33" customFormat="1" ht="15.75" customHeight="1">
      <c r="A58" s="89" t="s">
        <v>114</v>
      </c>
      <c r="B58" s="281"/>
      <c r="C58" s="406">
        <v>43487</v>
      </c>
      <c r="D58" s="406">
        <v>43492</v>
      </c>
      <c r="E58" s="406">
        <v>43494</v>
      </c>
      <c r="F58" s="272"/>
      <c r="G58" s="272">
        <v>30000000</v>
      </c>
      <c r="H58" s="57" t="s">
        <v>9</v>
      </c>
      <c r="I58" s="57" t="s">
        <v>11</v>
      </c>
      <c r="K58" s="232"/>
      <c r="L58" s="108" t="s">
        <v>117</v>
      </c>
      <c r="M58" s="328"/>
    </row>
    <row r="59" spans="1:13" s="33" customFormat="1" ht="15.75" customHeight="1">
      <c r="A59" s="89" t="s">
        <v>105</v>
      </c>
      <c r="B59" s="281"/>
      <c r="C59" s="406">
        <v>43484</v>
      </c>
      <c r="D59" s="406">
        <v>43494</v>
      </c>
      <c r="E59" s="406">
        <v>43497</v>
      </c>
      <c r="F59" s="272"/>
      <c r="G59" s="272">
        <v>44900000</v>
      </c>
      <c r="H59" s="57" t="s">
        <v>9</v>
      </c>
      <c r="I59" s="57" t="s">
        <v>146</v>
      </c>
      <c r="K59" s="232"/>
      <c r="L59" s="108" t="s">
        <v>15</v>
      </c>
      <c r="M59" s="328"/>
    </row>
    <row r="60" spans="1:13" s="33" customFormat="1" ht="15.75" customHeight="1">
      <c r="A60" s="89" t="s">
        <v>138</v>
      </c>
      <c r="B60" s="281"/>
      <c r="C60" s="406">
        <v>43493</v>
      </c>
      <c r="D60" s="406">
        <v>43497</v>
      </c>
      <c r="E60" s="406">
        <v>43500</v>
      </c>
      <c r="F60" s="272"/>
      <c r="G60" s="272">
        <v>50000000</v>
      </c>
      <c r="H60" s="57" t="s">
        <v>9</v>
      </c>
      <c r="I60" s="57" t="s">
        <v>11</v>
      </c>
      <c r="K60" s="232"/>
      <c r="L60" s="108" t="s">
        <v>117</v>
      </c>
      <c r="M60" s="328"/>
    </row>
    <row r="61" spans="1:24" s="60" customFormat="1" ht="12.75" customHeight="1">
      <c r="A61" s="176"/>
      <c r="B61" s="177"/>
      <c r="C61" s="413" t="s">
        <v>39</v>
      </c>
      <c r="D61" s="403"/>
      <c r="E61" s="403"/>
      <c r="F61" s="266"/>
      <c r="G61" s="173"/>
      <c r="H61" s="174"/>
      <c r="I61" s="171"/>
      <c r="J61" s="266"/>
      <c r="K61" s="266"/>
      <c r="L61" s="269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1:24" s="60" customFormat="1" ht="12.75" customHeight="1">
      <c r="A62" s="205" t="s">
        <v>64</v>
      </c>
      <c r="B62" s="130"/>
      <c r="C62" s="121"/>
      <c r="D62" s="121"/>
      <c r="E62" s="418"/>
      <c r="F62" s="130"/>
      <c r="G62" s="129"/>
      <c r="H62" s="121"/>
      <c r="I62" s="121"/>
      <c r="J62" s="232"/>
      <c r="K62" s="130"/>
      <c r="L62" s="228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s="61" customFormat="1" ht="15" customHeight="1">
      <c r="A63" s="176"/>
      <c r="B63" s="177"/>
      <c r="C63" s="413" t="s">
        <v>65</v>
      </c>
      <c r="D63" s="403"/>
      <c r="E63" s="403"/>
      <c r="F63" s="266"/>
      <c r="G63" s="173"/>
      <c r="H63" s="174"/>
      <c r="I63" s="171"/>
      <c r="J63" s="266"/>
      <c r="K63" s="266"/>
      <c r="L63" s="269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99</v>
      </c>
      <c r="B64" s="281"/>
      <c r="C64" s="406">
        <v>43464</v>
      </c>
      <c r="D64" s="406">
        <v>43467</v>
      </c>
      <c r="E64" s="406">
        <v>43468</v>
      </c>
      <c r="F64" s="272"/>
      <c r="G64" s="272">
        <v>17855000</v>
      </c>
      <c r="H64" s="57" t="s">
        <v>9</v>
      </c>
      <c r="I64" s="57" t="s">
        <v>11</v>
      </c>
      <c r="K64" s="232"/>
      <c r="L64" s="108" t="s">
        <v>81</v>
      </c>
      <c r="M64" s="328"/>
    </row>
    <row r="65" spans="1:13" s="33" customFormat="1" ht="15.75" customHeight="1">
      <c r="A65" s="89" t="s">
        <v>89</v>
      </c>
      <c r="B65" s="281"/>
      <c r="C65" s="406">
        <v>43464</v>
      </c>
      <c r="D65" s="406">
        <v>43468</v>
      </c>
      <c r="E65" s="406">
        <v>43469</v>
      </c>
      <c r="F65" s="272"/>
      <c r="G65" s="272">
        <v>5000000</v>
      </c>
      <c r="H65" s="57" t="s">
        <v>9</v>
      </c>
      <c r="I65" s="57" t="s">
        <v>11</v>
      </c>
      <c r="K65" s="232"/>
      <c r="L65" s="108" t="s">
        <v>67</v>
      </c>
      <c r="M65" s="328"/>
    </row>
    <row r="66" spans="1:13" s="33" customFormat="1" ht="15.75" customHeight="1">
      <c r="A66" s="89" t="s">
        <v>101</v>
      </c>
      <c r="B66" s="281"/>
      <c r="C66" s="406">
        <v>43472</v>
      </c>
      <c r="D66" s="406">
        <v>43474</v>
      </c>
      <c r="E66" s="406">
        <v>43479</v>
      </c>
      <c r="F66" s="272"/>
      <c r="G66" s="272">
        <v>20000000</v>
      </c>
      <c r="H66" s="57" t="s">
        <v>9</v>
      </c>
      <c r="I66" s="57" t="s">
        <v>85</v>
      </c>
      <c r="K66" s="232"/>
      <c r="L66" s="108" t="s">
        <v>15</v>
      </c>
      <c r="M66" s="328"/>
    </row>
    <row r="67" spans="1:24" s="61" customFormat="1" ht="14.25" customHeight="1">
      <c r="A67" s="176"/>
      <c r="B67" s="177"/>
      <c r="C67" s="413" t="s">
        <v>17</v>
      </c>
      <c r="D67" s="403"/>
      <c r="E67" s="403"/>
      <c r="F67" s="266"/>
      <c r="G67" s="173"/>
      <c r="H67" s="174"/>
      <c r="I67" s="171"/>
      <c r="J67" s="266"/>
      <c r="K67" s="266"/>
      <c r="L67" s="269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205" t="s">
        <v>64</v>
      </c>
      <c r="B68" s="130"/>
      <c r="C68" s="121"/>
      <c r="D68" s="121"/>
      <c r="E68" s="418"/>
      <c r="F68" s="130"/>
      <c r="G68" s="129"/>
      <c r="H68" s="121"/>
      <c r="I68" s="121"/>
      <c r="J68" s="232"/>
      <c r="K68" s="130"/>
      <c r="L68" s="22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76"/>
      <c r="B69" s="177"/>
      <c r="C69" s="413" t="s">
        <v>72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89</v>
      </c>
      <c r="B70" s="281"/>
      <c r="C70" s="406">
        <v>43464</v>
      </c>
      <c r="D70" s="406">
        <v>43465</v>
      </c>
      <c r="E70" s="406">
        <v>43466</v>
      </c>
      <c r="F70" s="272"/>
      <c r="G70" s="272">
        <v>28000000</v>
      </c>
      <c r="H70" s="57" t="s">
        <v>9</v>
      </c>
      <c r="I70" s="57" t="s">
        <v>11</v>
      </c>
      <c r="K70" s="232"/>
      <c r="L70" s="108" t="s">
        <v>67</v>
      </c>
      <c r="M70" s="328"/>
    </row>
    <row r="71" spans="1:13" s="33" customFormat="1" ht="15.75" customHeight="1">
      <c r="A71" s="89" t="s">
        <v>95</v>
      </c>
      <c r="B71" s="281"/>
      <c r="C71" s="406">
        <v>43464</v>
      </c>
      <c r="D71" s="406">
        <v>43471</v>
      </c>
      <c r="E71" s="406">
        <v>43473</v>
      </c>
      <c r="F71" s="272"/>
      <c r="G71" s="272">
        <v>25000000</v>
      </c>
      <c r="H71" s="57" t="s">
        <v>9</v>
      </c>
      <c r="I71" s="57" t="s">
        <v>84</v>
      </c>
      <c r="K71" s="232"/>
      <c r="L71" s="108" t="s">
        <v>15</v>
      </c>
      <c r="M71" s="328"/>
    </row>
    <row r="72" spans="1:13" s="33" customFormat="1" ht="15.75" customHeight="1">
      <c r="A72" s="89" t="s">
        <v>103</v>
      </c>
      <c r="B72" s="281"/>
      <c r="C72" s="406">
        <v>43481</v>
      </c>
      <c r="D72" s="406">
        <v>43483</v>
      </c>
      <c r="E72" s="406">
        <v>43484</v>
      </c>
      <c r="F72" s="272"/>
      <c r="G72" s="272">
        <v>15000000</v>
      </c>
      <c r="H72" s="57" t="s">
        <v>9</v>
      </c>
      <c r="I72" s="57" t="s">
        <v>11</v>
      </c>
      <c r="K72" s="232"/>
      <c r="L72" s="108" t="s">
        <v>67</v>
      </c>
      <c r="M72" s="328"/>
    </row>
    <row r="73" spans="1:13" s="33" customFormat="1" ht="15.75" customHeight="1">
      <c r="A73" s="89" t="s">
        <v>121</v>
      </c>
      <c r="B73" s="281"/>
      <c r="C73" s="406">
        <v>43484</v>
      </c>
      <c r="D73" s="406">
        <v>43485</v>
      </c>
      <c r="E73" s="406">
        <v>43487</v>
      </c>
      <c r="F73" s="272"/>
      <c r="G73" s="272">
        <v>17800000</v>
      </c>
      <c r="H73" s="57" t="s">
        <v>9</v>
      </c>
      <c r="I73" s="57" t="s">
        <v>11</v>
      </c>
      <c r="K73" s="232"/>
      <c r="L73" s="108" t="s">
        <v>117</v>
      </c>
      <c r="M73" s="328"/>
    </row>
    <row r="74" spans="1:13" s="33" customFormat="1" ht="15.75" customHeight="1">
      <c r="A74" s="89" t="s">
        <v>126</v>
      </c>
      <c r="B74" s="281"/>
      <c r="C74" s="406">
        <v>43486</v>
      </c>
      <c r="D74" s="406">
        <v>43489</v>
      </c>
      <c r="E74" s="406">
        <v>43491</v>
      </c>
      <c r="F74" s="272"/>
      <c r="G74" s="272">
        <v>30000000</v>
      </c>
      <c r="H74" s="57" t="s">
        <v>9</v>
      </c>
      <c r="I74" s="57" t="s">
        <v>127</v>
      </c>
      <c r="K74" s="232"/>
      <c r="L74" s="108" t="s">
        <v>66</v>
      </c>
      <c r="M74" s="328"/>
    </row>
    <row r="75" spans="1:13" s="33" customFormat="1" ht="15.75" customHeight="1">
      <c r="A75" s="89" t="s">
        <v>133</v>
      </c>
      <c r="B75" s="281"/>
      <c r="C75" s="406">
        <v>43491</v>
      </c>
      <c r="D75" s="406">
        <v>43494</v>
      </c>
      <c r="E75" s="406">
        <v>43496</v>
      </c>
      <c r="F75" s="272"/>
      <c r="G75" s="272">
        <v>30000000</v>
      </c>
      <c r="H75" s="57" t="s">
        <v>9</v>
      </c>
      <c r="I75" s="57" t="s">
        <v>85</v>
      </c>
      <c r="K75" s="232"/>
      <c r="L75" s="108" t="s">
        <v>66</v>
      </c>
      <c r="M75" s="328"/>
    </row>
    <row r="76" spans="1:24" s="61" customFormat="1" ht="15">
      <c r="A76" s="176"/>
      <c r="B76" s="177"/>
      <c r="C76" s="413" t="s">
        <v>19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34" t="s">
        <v>64</v>
      </c>
      <c r="B77" s="385"/>
      <c r="C77" s="419"/>
      <c r="D77" s="419"/>
      <c r="E77" s="420"/>
      <c r="F77" s="161"/>
      <c r="G77" s="161"/>
      <c r="H77" s="161"/>
      <c r="I77" s="161"/>
      <c r="J77" s="161"/>
      <c r="K77" s="161"/>
      <c r="L77" s="16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134"/>
      <c r="B78" s="385"/>
      <c r="C78" s="419"/>
      <c r="D78" s="419"/>
      <c r="E78" s="420"/>
      <c r="F78" s="161"/>
      <c r="G78" s="161"/>
      <c r="H78" s="161"/>
      <c r="I78" s="161"/>
      <c r="J78" s="161"/>
      <c r="K78" s="161"/>
      <c r="L78" s="162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s="61" customFormat="1" ht="15" customHeight="1">
      <c r="A79" s="89"/>
      <c r="B79" s="175" t="s">
        <v>41</v>
      </c>
      <c r="C79" s="258"/>
      <c r="D79" s="86"/>
      <c r="E79" s="86"/>
      <c r="F79" s="232"/>
      <c r="G79" s="232"/>
      <c r="H79" s="86"/>
      <c r="I79" s="86"/>
      <c r="J79" s="232"/>
      <c r="K79" s="164"/>
      <c r="L79" s="194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76"/>
      <c r="B80" s="170"/>
      <c r="C80" s="413" t="s">
        <v>20</v>
      </c>
      <c r="D80" s="403"/>
      <c r="E80" s="403"/>
      <c r="F80" s="266"/>
      <c r="G80" s="173"/>
      <c r="H80" s="174"/>
      <c r="I80" s="171"/>
      <c r="J80" s="266"/>
      <c r="K80" s="193"/>
      <c r="L80" s="22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33" customFormat="1" ht="15.75" customHeight="1">
      <c r="A81" s="89" t="s">
        <v>96</v>
      </c>
      <c r="B81" s="281"/>
      <c r="C81" s="406">
        <v>43460</v>
      </c>
      <c r="D81" s="406">
        <v>43465</v>
      </c>
      <c r="E81" s="406">
        <v>43467</v>
      </c>
      <c r="F81" s="272"/>
      <c r="G81" s="272">
        <v>46500000</v>
      </c>
      <c r="H81" s="57" t="s">
        <v>9</v>
      </c>
      <c r="I81" s="57" t="s">
        <v>83</v>
      </c>
      <c r="K81" s="232"/>
      <c r="L81" s="108" t="s">
        <v>74</v>
      </c>
      <c r="M81" s="328"/>
    </row>
    <row r="82" spans="1:13" s="33" customFormat="1" ht="15.75" customHeight="1">
      <c r="A82" s="89" t="s">
        <v>144</v>
      </c>
      <c r="B82" s="281"/>
      <c r="C82" s="406">
        <v>43475</v>
      </c>
      <c r="D82" s="406">
        <v>43475</v>
      </c>
      <c r="E82" s="406">
        <v>43477</v>
      </c>
      <c r="F82" s="272"/>
      <c r="G82" s="272">
        <v>17750000</v>
      </c>
      <c r="H82" s="57" t="s">
        <v>9</v>
      </c>
      <c r="I82" s="57" t="s">
        <v>83</v>
      </c>
      <c r="K82" s="232"/>
      <c r="L82" s="108" t="s">
        <v>74</v>
      </c>
      <c r="M82" s="328"/>
    </row>
    <row r="83" spans="1:13" s="33" customFormat="1" ht="15.75" customHeight="1">
      <c r="A83" s="89" t="s">
        <v>123</v>
      </c>
      <c r="B83" s="281"/>
      <c r="C83" s="406">
        <v>43486</v>
      </c>
      <c r="D83" s="406">
        <v>43487</v>
      </c>
      <c r="E83" s="406">
        <v>43490</v>
      </c>
      <c r="F83" s="272"/>
      <c r="G83" s="272">
        <v>44000000</v>
      </c>
      <c r="H83" s="57" t="s">
        <v>9</v>
      </c>
      <c r="I83" s="57" t="s">
        <v>11</v>
      </c>
      <c r="K83" s="232"/>
      <c r="L83" s="108" t="s">
        <v>67</v>
      </c>
      <c r="M83" s="328"/>
    </row>
    <row r="84" spans="1:24" s="61" customFormat="1" ht="15" customHeight="1">
      <c r="A84" s="176"/>
      <c r="B84" s="177"/>
      <c r="C84" s="413" t="s">
        <v>21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13" s="33" customFormat="1" ht="15.75" customHeight="1">
      <c r="A85" s="89" t="s">
        <v>106</v>
      </c>
      <c r="B85" s="281"/>
      <c r="C85" s="406">
        <v>43475</v>
      </c>
      <c r="D85" s="406">
        <v>43477</v>
      </c>
      <c r="E85" s="406">
        <v>43478</v>
      </c>
      <c r="F85" s="272"/>
      <c r="G85" s="272">
        <v>28000000</v>
      </c>
      <c r="H85" s="57" t="s">
        <v>9</v>
      </c>
      <c r="I85" s="57" t="s">
        <v>83</v>
      </c>
      <c r="K85" s="232"/>
      <c r="L85" s="108" t="s">
        <v>74</v>
      </c>
      <c r="M85" s="328"/>
    </row>
    <row r="86" spans="1:24" s="61" customFormat="1" ht="15">
      <c r="A86" s="176"/>
      <c r="B86" s="177"/>
      <c r="C86" s="413" t="s">
        <v>58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2"/>
      <c r="C87" s="421"/>
      <c r="D87" s="14"/>
      <c r="E87" s="14"/>
      <c r="F87" s="232"/>
      <c r="G87" s="95"/>
      <c r="H87" s="14"/>
      <c r="I87" s="97"/>
      <c r="J87" s="293"/>
      <c r="K87" s="232"/>
      <c r="L87" s="19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s="61" customFormat="1" ht="15" customHeight="1">
      <c r="A88" s="176"/>
      <c r="B88" s="177"/>
      <c r="C88" s="413" t="s">
        <v>22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13" s="61" customFormat="1" ht="15" customHeight="1">
      <c r="A89" s="134" t="s">
        <v>64</v>
      </c>
      <c r="B89" s="232"/>
      <c r="C89" s="414"/>
      <c r="D89" s="404"/>
      <c r="E89" s="404"/>
      <c r="F89" s="95"/>
      <c r="G89" s="95"/>
      <c r="H89" s="14"/>
      <c r="I89" s="97"/>
      <c r="J89" s="123"/>
      <c r="K89" s="301"/>
      <c r="L89" s="231"/>
      <c r="M89" s="275"/>
    </row>
    <row r="90" spans="1:24" ht="15" customHeight="1">
      <c r="A90" s="176"/>
      <c r="B90" s="177"/>
      <c r="C90" s="413" t="s">
        <v>51</v>
      </c>
      <c r="D90" s="403"/>
      <c r="E90" s="403"/>
      <c r="F90" s="266"/>
      <c r="G90" s="173"/>
      <c r="H90" s="174"/>
      <c r="I90" s="171"/>
      <c r="J90" s="266"/>
      <c r="K90" s="225"/>
      <c r="L90" s="207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34" t="s">
        <v>64</v>
      </c>
      <c r="B91" s="232"/>
      <c r="C91" s="414"/>
      <c r="D91" s="404"/>
      <c r="E91" s="404"/>
      <c r="F91" s="95"/>
      <c r="G91" s="95"/>
      <c r="H91" s="14"/>
      <c r="I91" s="97"/>
      <c r="J91" s="123"/>
      <c r="K91" s="226"/>
      <c r="L91" s="20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76"/>
      <c r="B92" s="177"/>
      <c r="C92" s="413" t="s">
        <v>35</v>
      </c>
      <c r="D92" s="403"/>
      <c r="E92" s="403"/>
      <c r="F92" s="266"/>
      <c r="G92" s="173"/>
      <c r="H92" s="174"/>
      <c r="I92" s="171"/>
      <c r="J92" s="266"/>
      <c r="K92" s="266"/>
      <c r="L92" s="207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61" customFormat="1" ht="15" customHeight="1">
      <c r="A93" s="134" t="s">
        <v>64</v>
      </c>
      <c r="B93" s="232"/>
      <c r="C93" s="414"/>
      <c r="D93" s="404"/>
      <c r="E93" s="404"/>
      <c r="F93" s="95"/>
      <c r="G93" s="95"/>
      <c r="H93" s="14"/>
      <c r="I93" s="97"/>
      <c r="J93" s="123"/>
      <c r="K93" s="301"/>
      <c r="L93" s="231"/>
      <c r="M93" s="159"/>
    </row>
    <row r="94" spans="1:24" s="61" customFormat="1" ht="15" customHeight="1">
      <c r="A94" s="176"/>
      <c r="B94" s="177"/>
      <c r="C94" s="413" t="s">
        <v>77</v>
      </c>
      <c r="D94" s="403"/>
      <c r="E94" s="403"/>
      <c r="F94" s="266"/>
      <c r="G94" s="173"/>
      <c r="H94" s="174"/>
      <c r="I94" s="171"/>
      <c r="J94" s="266"/>
      <c r="K94" s="266"/>
      <c r="L94" s="269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13" s="401" customFormat="1" ht="15" customHeight="1">
      <c r="A95" s="149" t="s">
        <v>64</v>
      </c>
      <c r="B95" s="235"/>
      <c r="C95" s="422"/>
      <c r="D95" s="404"/>
      <c r="E95" s="404"/>
      <c r="F95" s="294"/>
      <c r="H95" s="14"/>
      <c r="I95" s="293"/>
      <c r="J95" s="235"/>
      <c r="K95" s="235"/>
      <c r="L95" s="108"/>
      <c r="M95" s="275"/>
    </row>
    <row r="96" spans="1:24" ht="15" customHeight="1">
      <c r="A96" s="176"/>
      <c r="B96" s="177"/>
      <c r="C96" s="413" t="s">
        <v>36</v>
      </c>
      <c r="D96" s="403"/>
      <c r="E96" s="403"/>
      <c r="F96" s="266"/>
      <c r="G96" s="173"/>
      <c r="H96" s="174"/>
      <c r="I96" s="171"/>
      <c r="J96" s="266"/>
      <c r="K96" s="266"/>
      <c r="L96" s="269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34" t="s">
        <v>64</v>
      </c>
      <c r="B97" s="15"/>
      <c r="C97" s="14"/>
      <c r="D97" s="423"/>
      <c r="E97" s="14"/>
      <c r="F97" s="95"/>
      <c r="G97" s="18"/>
      <c r="H97" s="14"/>
      <c r="I97" s="14"/>
      <c r="J97" s="232"/>
      <c r="K97" s="232"/>
      <c r="L97" s="118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76"/>
      <c r="B98" s="177"/>
      <c r="C98" s="413" t="s">
        <v>37</v>
      </c>
      <c r="D98" s="403"/>
      <c r="E98" s="403"/>
      <c r="F98" s="266"/>
      <c r="G98" s="173"/>
      <c r="H98" s="174"/>
      <c r="I98" s="171"/>
      <c r="J98" s="266"/>
      <c r="K98" s="266"/>
      <c r="L98" s="269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34" t="s">
        <v>64</v>
      </c>
      <c r="B99" s="232"/>
      <c r="C99" s="86"/>
      <c r="D99" s="86"/>
      <c r="E99" s="417"/>
      <c r="F99" s="232"/>
      <c r="G99" s="232"/>
      <c r="H99" s="232"/>
      <c r="I99" s="232"/>
      <c r="J99" s="232"/>
      <c r="K99" s="232"/>
      <c r="L99" s="127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76"/>
      <c r="B100" s="177"/>
      <c r="C100" s="413" t="s">
        <v>38</v>
      </c>
      <c r="D100" s="403"/>
      <c r="E100" s="403"/>
      <c r="F100" s="266"/>
      <c r="G100" s="173"/>
      <c r="H100" s="174"/>
      <c r="I100" s="171"/>
      <c r="J100" s="266"/>
      <c r="K100" s="266"/>
      <c r="L100" s="269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" customHeight="1">
      <c r="A101" s="134" t="s">
        <v>64</v>
      </c>
      <c r="B101" s="232"/>
      <c r="C101" s="86"/>
      <c r="D101" s="86"/>
      <c r="E101" s="417"/>
      <c r="F101" s="232"/>
      <c r="G101" s="232"/>
      <c r="H101" s="232"/>
      <c r="I101" s="232"/>
      <c r="J101" s="232"/>
      <c r="K101" s="232"/>
      <c r="L101" s="10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76"/>
      <c r="B102" s="177"/>
      <c r="C102" s="413" t="s">
        <v>23</v>
      </c>
      <c r="D102" s="403"/>
      <c r="E102" s="403"/>
      <c r="F102" s="266"/>
      <c r="G102" s="173"/>
      <c r="H102" s="174"/>
      <c r="I102" s="171"/>
      <c r="J102" s="266"/>
      <c r="K102" s="266"/>
      <c r="L102" s="269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13" s="61" customFormat="1" ht="15" customHeight="1">
      <c r="A103" s="134" t="s">
        <v>64</v>
      </c>
      <c r="B103" s="232"/>
      <c r="C103" s="414"/>
      <c r="D103" s="404"/>
      <c r="E103" s="404"/>
      <c r="F103" s="95"/>
      <c r="G103" s="95"/>
      <c r="H103" s="14"/>
      <c r="I103" s="97"/>
      <c r="J103" s="123"/>
      <c r="K103" s="301"/>
      <c r="L103" s="231"/>
      <c r="M103" s="275"/>
    </row>
    <row r="104" spans="1:24" ht="15" customHeight="1">
      <c r="A104" s="163"/>
      <c r="B104" s="116"/>
      <c r="C104" s="424"/>
      <c r="D104" s="424"/>
      <c r="E104" s="424"/>
      <c r="F104" s="223"/>
      <c r="G104" s="116"/>
      <c r="H104" s="116"/>
      <c r="I104" s="116"/>
      <c r="J104" s="116"/>
      <c r="K104" s="202"/>
      <c r="L104" s="20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ht="15" customHeight="1">
      <c r="L193"/>
    </row>
    <row r="194" ht="15" customHeight="1">
      <c r="L19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4" max="11" man="1"/>
    <brk id="7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2019-02-06T19:39:09Z</dcterms:modified>
  <cp:category/>
  <cp:version/>
  <cp:contentType/>
  <cp:contentStatus/>
</cp:coreProperties>
</file>