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ANUARY 2019" sheetId="1" r:id="rId1"/>
  </sheets>
  <definedNames>
    <definedName name="_xlfn.DAYS" hidden="1">#NAME?</definedName>
    <definedName name="_xlnm.Print_Area" localSheetId="0">'Recap JANUARY 2019'!$A$1:$L$250</definedName>
  </definedNames>
  <calcPr fullCalcOnLoad="1"/>
</workbook>
</file>

<file path=xl/sharedStrings.xml><?xml version="1.0" encoding="utf-8"?>
<sst xmlns="http://schemas.openxmlformats.org/spreadsheetml/2006/main" count="404" uniqueCount="157">
  <si>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</si>
  <si>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</si>
  <si>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</si>
  <si>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</si>
  <si>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</si>
  <si>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</si>
  <si>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</si>
  <si>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</si>
  <si>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</si>
  <si>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</si>
  <si>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</si>
  <si>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</si>
  <si>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</si>
  <si>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</si>
  <si>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</si>
  <si>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</si>
  <si>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</si>
  <si>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</si>
  <si>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</si>
  <si>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</si>
  <si>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</si>
  <si>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</si>
  <si>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</si>
  <si>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</si>
  <si>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</si>
  <si>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</si>
  <si>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</si>
  <si>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</si>
  <si>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</si>
  <si>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</si>
  <si>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</si>
  <si>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</si>
  <si>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</si>
  <si>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</si>
  <si>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</si>
  <si>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</si>
  <si>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</si>
  <si>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</si>
  <si>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</si>
  <si>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</si>
  <si>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</si>
  <si>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</si>
  <si>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</si>
  <si>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</si>
  <si>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</si>
  <si>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</si>
  <si>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</si>
  <si>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</si>
  <si>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</si>
  <si>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</si>
  <si>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</si>
  <si>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</si>
  <si>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</si>
  <si>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JANUARY 2019</t>
  </si>
  <si>
    <t>PAZ NAVIGATOR</t>
  </si>
  <si>
    <t>EUA</t>
  </si>
  <si>
    <t>SUCRO</t>
  </si>
  <si>
    <t>OLHO D'AGUA</t>
  </si>
  <si>
    <t>USA</t>
  </si>
  <si>
    <t>CAMILA</t>
  </si>
  <si>
    <t>C/P</t>
  </si>
  <si>
    <t>ED&amp;FMAN</t>
  </si>
  <si>
    <t>TRITON SWALLOW</t>
  </si>
  <si>
    <t>NOLIS</t>
  </si>
  <si>
    <t>CEPHEUS 1ST</t>
  </si>
  <si>
    <t>RAS GHUMAYS-I</t>
  </si>
  <si>
    <t>WILMAR</t>
  </si>
  <si>
    <t>ALTO ALEGRE</t>
  </si>
  <si>
    <t>GLENCANE BIOENERGIA</t>
  </si>
  <si>
    <t>NOVA UNIALCO</t>
  </si>
  <si>
    <t>DAMATA</t>
  </si>
  <si>
    <t>ADECOAGRO</t>
  </si>
  <si>
    <t>MONTE VERDE</t>
  </si>
  <si>
    <t>BEJAIA</t>
  </si>
  <si>
    <t>ATVOS</t>
  </si>
  <si>
    <t>COOPERSUCAR</t>
  </si>
  <si>
    <t>CEPHEUS 2ND</t>
  </si>
  <si>
    <t>ELEOUSSA</t>
  </si>
  <si>
    <t>LAGOS, NIGERIA</t>
  </si>
  <si>
    <t>NOM UK</t>
  </si>
  <si>
    <t>VENUS SKY</t>
  </si>
  <si>
    <t>CHITTAGONG, BANGLADESH</t>
  </si>
  <si>
    <t>SKYFALL</t>
  </si>
  <si>
    <t>UMM QSAR, IRAQ</t>
  </si>
  <si>
    <t>STELIOS B</t>
  </si>
  <si>
    <t>MIDSTAR</t>
  </si>
  <si>
    <t>DARYA RAMA</t>
  </si>
  <si>
    <t>CHIOS LEGACY</t>
  </si>
  <si>
    <t>NOVOROSSIYSK, RUSSIA</t>
  </si>
  <si>
    <t>SUCDEN</t>
  </si>
  <si>
    <t>RISING FALCON</t>
  </si>
  <si>
    <t>CRESSIDA</t>
  </si>
  <si>
    <t>ARIETTA A</t>
  </si>
  <si>
    <t>CHITTAGONG. BANGLADESH</t>
  </si>
  <si>
    <t>SPAR HYDRA</t>
  </si>
  <si>
    <t>GLOBAL UNITY</t>
  </si>
  <si>
    <t>DORA OLDENDORFF</t>
  </si>
  <si>
    <t>L.DREYFUS</t>
  </si>
  <si>
    <t>S-BRONCO</t>
  </si>
  <si>
    <t>AMAPOLA</t>
  </si>
  <si>
    <t>SFL HUMBER</t>
  </si>
  <si>
    <t>OCEANLOVE</t>
  </si>
  <si>
    <t>BEJAIA, ALGERIA</t>
  </si>
  <si>
    <t>GRAND CONCORD</t>
  </si>
  <si>
    <t>L. DREYFUS</t>
  </si>
  <si>
    <t>CIELO DI ANGRA</t>
  </si>
  <si>
    <t>SERRA GRANDE</t>
  </si>
  <si>
    <t>DACALDA</t>
  </si>
  <si>
    <t>COPERSUCAR</t>
  </si>
  <si>
    <t>TEREOS</t>
  </si>
  <si>
    <t>CORURIPE</t>
  </si>
  <si>
    <t>SÃO MARTINHO</t>
  </si>
  <si>
    <t>TROPICAL</t>
  </si>
  <si>
    <t>BATATAIS</t>
  </si>
  <si>
    <t>GUAIRA</t>
  </si>
  <si>
    <t>TONON</t>
  </si>
  <si>
    <t>VALE DO SAPUCAI</t>
  </si>
  <si>
    <t>ITUMBIARA</t>
  </si>
  <si>
    <t>ITUITABA</t>
  </si>
  <si>
    <t>ESTER</t>
  </si>
  <si>
    <t>ITAJOBI</t>
  </si>
  <si>
    <t>COOPERATIVA</t>
  </si>
  <si>
    <t>VERTENTE</t>
  </si>
  <si>
    <t>VALE DO TIJUCO</t>
  </si>
  <si>
    <t>ENERFO</t>
  </si>
  <si>
    <t>NARDINI</t>
  </si>
  <si>
    <t>DECALDA</t>
  </si>
  <si>
    <t>COFCO</t>
  </si>
  <si>
    <t>BRANCO PERES</t>
  </si>
  <si>
    <t>RAIZEN S/A</t>
  </si>
  <si>
    <t>CLEALCO</t>
  </si>
  <si>
    <t>DA MATA</t>
  </si>
  <si>
    <t>DELLA COLLETA</t>
  </si>
  <si>
    <t>DIANA</t>
  </si>
  <si>
    <t>BIOSEV</t>
  </si>
  <si>
    <t>SANTA ISABEL</t>
  </si>
  <si>
    <t>TIETE</t>
  </si>
  <si>
    <t>CZARNIKOW</t>
  </si>
  <si>
    <t>BIOSEV BIONERGIA</t>
  </si>
  <si>
    <t>USINA SANTA ISABEL</t>
  </si>
  <si>
    <t>BIOSEV S.A.</t>
  </si>
  <si>
    <t>RAIZEN</t>
  </si>
  <si>
    <t>ED &amp; F MAN</t>
  </si>
  <si>
    <t>DREYFUS</t>
  </si>
  <si>
    <t>SÃO DOMINGOS</t>
  </si>
  <si>
    <t>COPLASA</t>
  </si>
  <si>
    <t>BUNGE</t>
  </si>
  <si>
    <t>DELTA</t>
  </si>
  <si>
    <t>OSWALDO RIBEIRO</t>
  </si>
  <si>
    <t>SANTA JULIANA</t>
  </si>
  <si>
    <t>ITAPAGIPE</t>
  </si>
  <si>
    <t>FRUTAL</t>
  </si>
  <si>
    <t>SANTO ANGELO</t>
  </si>
  <si>
    <t>ITUIUTABA</t>
  </si>
  <si>
    <t>BIOENERGIA</t>
  </si>
  <si>
    <t>WILLIAMS BRAZIL RECAPITULATION OF SUGAR SHIPMENTS DURING JANUARY 2019</t>
  </si>
  <si>
    <t>RECAPITULATION OF SUGAR edition JANUARY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</si>
</sst>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JANUARY 2019'!$K$218:$K$222</c:f>
              <c:strCache/>
            </c:strRef>
          </c:cat>
          <c:val>
            <c:numRef>
              <c:f>'Recap JANUARY 2019'!$L$218:$L$222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JANUARY 2019'!$K$232:$K$234</c:f>
              <c:strCache/>
            </c:strRef>
          </c:cat>
          <c:val>
            <c:numRef>
              <c:f>'Recap JANUARY 2019'!$L$232:$L$234</c:f>
              <c:numCache/>
            </c:numRef>
          </c:val>
          <c:shape val="cylinder"/>
        </c:ser>
        <c:shape val="cylinder"/>
        <c:axId val="62368823"/>
        <c:axId val="24448496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688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214</xdr:row>
      <xdr:rowOff>161925</xdr:rowOff>
    </xdr:from>
    <xdr:to>
      <xdr:col>9</xdr:col>
      <xdr:colOff>314325</xdr:colOff>
      <xdr:row>229</xdr:row>
      <xdr:rowOff>123825</xdr:rowOff>
    </xdr:to>
    <xdr:graphicFrame>
      <xdr:nvGraphicFramePr>
        <xdr:cNvPr id="1" name="Gráfico 2"/>
        <xdr:cNvGraphicFramePr/>
      </xdr:nvGraphicFramePr>
      <xdr:xfrm>
        <a:off x="609600" y="41786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230</xdr:row>
      <xdr:rowOff>38100</xdr:rowOff>
    </xdr:from>
    <xdr:to>
      <xdr:col>9</xdr:col>
      <xdr:colOff>333375</xdr:colOff>
      <xdr:row>247</xdr:row>
      <xdr:rowOff>142875</xdr:rowOff>
    </xdr:to>
    <xdr:graphicFrame>
      <xdr:nvGraphicFramePr>
        <xdr:cNvPr id="2" name="Gráfico 3"/>
        <xdr:cNvGraphicFramePr/>
      </xdr:nvGraphicFramePr>
      <xdr:xfrm>
        <a:off x="581025" y="44710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GridLines="0" tabSelected="1" zoomScale="90" zoomScaleNormal="90" zoomScaleSheetLayoutView="70" workbookViewId="0" topLeftCell="A26">
      <selection activeCell="B178" sqref="B178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53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156"/>
      <c r="L11" s="33"/>
    </row>
    <row r="12" spans="1:13" ht="15">
      <c r="A12" s="23" t="s">
        <v>54</v>
      </c>
      <c r="B12" s="152"/>
      <c r="C12" s="36">
        <v>43473</v>
      </c>
      <c r="D12" s="36">
        <v>43473</v>
      </c>
      <c r="E12" s="36">
        <v>43474</v>
      </c>
      <c r="F12" s="67"/>
      <c r="G12" s="37">
        <v>3312681</v>
      </c>
      <c r="H12" s="39" t="s">
        <v>37</v>
      </c>
      <c r="I12" s="39" t="s">
        <v>55</v>
      </c>
      <c r="J12" s="38">
        <v>3312681</v>
      </c>
      <c r="K12" s="40" t="s">
        <v>57</v>
      </c>
      <c r="L12" s="41" t="s">
        <v>56</v>
      </c>
      <c r="M12" s="170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37"/>
      <c r="G15" s="37"/>
      <c r="H15" s="39"/>
      <c r="I15" s="39"/>
      <c r="J15" s="37"/>
      <c r="K15" s="40"/>
      <c r="L15" s="41"/>
    </row>
    <row r="16" spans="1:12" ht="15">
      <c r="A16" s="23"/>
      <c r="B16" s="152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0</v>
      </c>
      <c r="G17" s="51">
        <f>SUM(G12:G12)</f>
        <v>3312681</v>
      </c>
      <c r="H17" s="52"/>
      <c r="I17" s="53"/>
      <c r="J17" s="51">
        <f>SUM(J12:J15)</f>
        <v>3312681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6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39</v>
      </c>
      <c r="I19" s="29" t="s">
        <v>33</v>
      </c>
      <c r="J19" s="30"/>
      <c r="K19" s="156"/>
      <c r="L19" s="33"/>
    </row>
    <row r="20" spans="1:12" ht="15">
      <c r="A20" s="44" t="s">
        <v>39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6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MEDIAN(M25:M26)</f>
        <v>0</v>
      </c>
      <c r="I24" s="29" t="s">
        <v>33</v>
      </c>
      <c r="J24" s="30"/>
      <c r="K24" s="156"/>
      <c r="L24" s="33"/>
    </row>
    <row r="25" spans="1:13" ht="15">
      <c r="A25" s="23" t="s">
        <v>54</v>
      </c>
      <c r="B25" s="152"/>
      <c r="C25" s="36">
        <v>43469</v>
      </c>
      <c r="D25" s="36">
        <v>43469</v>
      </c>
      <c r="E25" s="36">
        <v>43472</v>
      </c>
      <c r="F25" s="67"/>
      <c r="G25" s="37">
        <v>3871600</v>
      </c>
      <c r="H25" s="39" t="s">
        <v>37</v>
      </c>
      <c r="I25" s="39" t="s">
        <v>58</v>
      </c>
      <c r="J25" s="38">
        <v>3871600</v>
      </c>
      <c r="K25" s="40" t="s">
        <v>106</v>
      </c>
      <c r="L25" s="41" t="s">
        <v>56</v>
      </c>
      <c r="M25" s="170">
        <f>DAYS360(C25,D25)</f>
        <v>0</v>
      </c>
    </row>
    <row r="26" spans="1:13" ht="15">
      <c r="A26" s="23" t="s">
        <v>59</v>
      </c>
      <c r="B26" s="152"/>
      <c r="C26" s="36">
        <v>43472</v>
      </c>
      <c r="D26" s="36">
        <v>43472</v>
      </c>
      <c r="E26" s="36">
        <v>43473</v>
      </c>
      <c r="F26" s="67"/>
      <c r="G26" s="37">
        <v>7000000</v>
      </c>
      <c r="H26" s="39" t="s">
        <v>37</v>
      </c>
      <c r="I26" s="39" t="s">
        <v>60</v>
      </c>
      <c r="J26" s="38">
        <v>7000000</v>
      </c>
      <c r="K26" s="40" t="s">
        <v>61</v>
      </c>
      <c r="L26" s="41" t="s">
        <v>61</v>
      </c>
      <c r="M26" s="170">
        <f>DAYS360(C26,D26)</f>
        <v>0</v>
      </c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39</v>
      </c>
      <c r="I27" s="29" t="s">
        <v>33</v>
      </c>
      <c r="J27" s="30"/>
      <c r="K27" s="156"/>
      <c r="L27" s="43"/>
    </row>
    <row r="28" spans="1:12" ht="15">
      <c r="A28" s="44" t="s">
        <v>39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47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10871600</v>
      </c>
      <c r="H30" s="52"/>
      <c r="I30" s="53"/>
      <c r="J30" s="54">
        <f>SUM(J25:J28)</f>
        <v>10871600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6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39</v>
      </c>
      <c r="I32" s="29" t="s">
        <v>33</v>
      </c>
      <c r="J32" s="30"/>
      <c r="K32" s="156"/>
      <c r="L32" s="33"/>
    </row>
    <row r="33" spans="1:12" ht="15">
      <c r="A33" s="44" t="s">
        <v>39</v>
      </c>
      <c r="B33" s="62"/>
      <c r="C33" s="63"/>
      <c r="D33" s="63"/>
      <c r="E33" s="64"/>
      <c r="F33" s="65"/>
      <c r="G33" s="58"/>
      <c r="H33" s="66"/>
      <c r="I33" s="66"/>
      <c r="J33" s="67"/>
      <c r="K33" s="158"/>
      <c r="L33" s="68"/>
    </row>
    <row r="34" spans="1:12" ht="21.75" customHeight="1">
      <c r="A34" s="69" t="s">
        <v>41</v>
      </c>
      <c r="B34" s="70"/>
      <c r="C34" s="71"/>
      <c r="D34" s="71"/>
      <c r="E34" s="72"/>
      <c r="F34" s="73">
        <f>SUM(F33)</f>
        <v>0</v>
      </c>
      <c r="G34" s="73">
        <f>SUM(G33)</f>
        <v>0</v>
      </c>
      <c r="H34" s="74"/>
      <c r="I34" s="75"/>
      <c r="J34" s="76">
        <f>SUM(J33)</f>
        <v>0</v>
      </c>
      <c r="K34" s="159"/>
      <c r="L34" s="77" t="s">
        <v>41</v>
      </c>
    </row>
    <row r="35" spans="1:12" ht="15">
      <c r="A35" s="78"/>
      <c r="B35" s="79"/>
      <c r="C35" s="80"/>
      <c r="D35" s="80"/>
      <c r="E35" s="81" t="s">
        <v>155</v>
      </c>
      <c r="F35" s="82"/>
      <c r="G35" s="82"/>
      <c r="H35" s="83"/>
      <c r="I35" s="84"/>
      <c r="J35" s="85"/>
      <c r="K35" s="160"/>
      <c r="L35" s="86"/>
    </row>
    <row r="36" spans="1:12" ht="15">
      <c r="A36" s="78"/>
      <c r="B36" s="79"/>
      <c r="C36" s="80"/>
      <c r="D36" s="80"/>
      <c r="E36" s="81"/>
      <c r="F36" s="82"/>
      <c r="G36" s="82"/>
      <c r="H36" s="83"/>
      <c r="I36" s="84"/>
      <c r="J36" s="85"/>
      <c r="K36" s="160"/>
      <c r="L36" s="86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6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MEDIAN(M39:M83)</f>
        <v>4</v>
      </c>
      <c r="I38" s="29" t="s">
        <v>33</v>
      </c>
      <c r="J38" s="30"/>
      <c r="K38" s="156"/>
      <c r="L38" s="33"/>
    </row>
    <row r="39" spans="1:13" ht="15">
      <c r="A39" s="23" t="s">
        <v>77</v>
      </c>
      <c r="B39" s="152"/>
      <c r="C39" s="36">
        <v>43829</v>
      </c>
      <c r="D39" s="36">
        <v>43829</v>
      </c>
      <c r="E39" s="36">
        <v>43468</v>
      </c>
      <c r="F39" s="67"/>
      <c r="G39" s="37">
        <v>36250000</v>
      </c>
      <c r="H39" s="39" t="s">
        <v>37</v>
      </c>
      <c r="I39" s="39" t="s">
        <v>78</v>
      </c>
      <c r="J39" s="38">
        <v>20507000</v>
      </c>
      <c r="K39" s="40" t="s">
        <v>108</v>
      </c>
      <c r="L39" s="41" t="s">
        <v>79</v>
      </c>
      <c r="M39" s="170">
        <f>DAYS360(C39,D39)</f>
        <v>0</v>
      </c>
    </row>
    <row r="40" spans="1:12" ht="15">
      <c r="A40" s="23"/>
      <c r="B40" s="152"/>
      <c r="C40" s="36"/>
      <c r="D40" s="36"/>
      <c r="E40" s="36"/>
      <c r="F40" s="67"/>
      <c r="G40" s="37"/>
      <c r="H40" s="39"/>
      <c r="I40" s="39"/>
      <c r="J40" s="38">
        <v>15743000</v>
      </c>
      <c r="K40" s="40" t="s">
        <v>109</v>
      </c>
      <c r="L40" s="41"/>
    </row>
    <row r="41" spans="1:13" ht="15">
      <c r="A41" s="23" t="s">
        <v>80</v>
      </c>
      <c r="B41" s="152"/>
      <c r="C41" s="36">
        <v>43462</v>
      </c>
      <c r="D41" s="36">
        <v>43462</v>
      </c>
      <c r="E41" s="36">
        <v>43463</v>
      </c>
      <c r="F41" s="67"/>
      <c r="G41" s="37">
        <v>30920000</v>
      </c>
      <c r="H41" s="39" t="s">
        <v>37</v>
      </c>
      <c r="I41" s="39" t="s">
        <v>81</v>
      </c>
      <c r="J41" s="38">
        <v>10500000</v>
      </c>
      <c r="K41" s="40" t="s">
        <v>110</v>
      </c>
      <c r="L41" s="41" t="s">
        <v>42</v>
      </c>
      <c r="M41" s="170">
        <f>DAYS360(C41,D41)</f>
        <v>0</v>
      </c>
    </row>
    <row r="42" spans="1:12" ht="15">
      <c r="A42" s="23"/>
      <c r="B42" s="152"/>
      <c r="C42" s="36"/>
      <c r="D42" s="36"/>
      <c r="E42" s="36"/>
      <c r="F42" s="67"/>
      <c r="G42" s="37"/>
      <c r="H42" s="39"/>
      <c r="I42" s="39"/>
      <c r="J42" s="38">
        <v>5000000</v>
      </c>
      <c r="K42" s="40" t="s">
        <v>111</v>
      </c>
      <c r="L42" s="41"/>
    </row>
    <row r="43" spans="1:12" ht="15">
      <c r="A43" s="23"/>
      <c r="B43" s="152"/>
      <c r="C43" s="36"/>
      <c r="D43" s="36"/>
      <c r="E43" s="36"/>
      <c r="F43" s="67"/>
      <c r="G43" s="37"/>
      <c r="H43" s="39"/>
      <c r="I43" s="39"/>
      <c r="J43" s="38">
        <v>4702000</v>
      </c>
      <c r="K43" s="40" t="s">
        <v>112</v>
      </c>
      <c r="L43" s="41"/>
    </row>
    <row r="44" spans="1:12" ht="15">
      <c r="A44" s="23"/>
      <c r="B44" s="152"/>
      <c r="C44" s="36"/>
      <c r="D44" s="36"/>
      <c r="E44" s="36"/>
      <c r="F44" s="67"/>
      <c r="G44" s="37"/>
      <c r="H44" s="39"/>
      <c r="I44" s="39"/>
      <c r="J44" s="38">
        <v>2830000</v>
      </c>
      <c r="K44" s="40" t="s">
        <v>113</v>
      </c>
      <c r="L44" s="41"/>
    </row>
    <row r="45" spans="1:12" ht="15">
      <c r="A45" s="23"/>
      <c r="B45" s="152"/>
      <c r="C45" s="36"/>
      <c r="D45" s="36"/>
      <c r="E45" s="36"/>
      <c r="F45" s="67"/>
      <c r="G45" s="37"/>
      <c r="H45" s="39"/>
      <c r="I45" s="39"/>
      <c r="J45" s="38">
        <v>2277000</v>
      </c>
      <c r="K45" s="40" t="s">
        <v>114</v>
      </c>
      <c r="L45" s="41"/>
    </row>
    <row r="46" spans="1:12" ht="15">
      <c r="A46" s="23"/>
      <c r="B46" s="152"/>
      <c r="C46" s="36"/>
      <c r="D46" s="36"/>
      <c r="E46" s="36"/>
      <c r="F46" s="67"/>
      <c r="G46" s="37"/>
      <c r="H46" s="39"/>
      <c r="I46" s="39"/>
      <c r="J46" s="38">
        <v>1630000</v>
      </c>
      <c r="K46" s="40" t="s">
        <v>115</v>
      </c>
      <c r="L46" s="41"/>
    </row>
    <row r="47" spans="1:12" ht="15">
      <c r="A47" s="23"/>
      <c r="B47" s="152"/>
      <c r="C47" s="36"/>
      <c r="D47" s="36"/>
      <c r="E47" s="36"/>
      <c r="F47" s="67"/>
      <c r="G47" s="37"/>
      <c r="H47" s="39"/>
      <c r="I47" s="39"/>
      <c r="J47" s="38">
        <v>1621000</v>
      </c>
      <c r="K47" s="40" t="s">
        <v>116</v>
      </c>
      <c r="L47" s="41"/>
    </row>
    <row r="48" spans="1:12" ht="15">
      <c r="A48" s="23"/>
      <c r="B48" s="152"/>
      <c r="C48" s="36"/>
      <c r="D48" s="36"/>
      <c r="E48" s="36"/>
      <c r="F48" s="67"/>
      <c r="G48" s="37"/>
      <c r="H48" s="39"/>
      <c r="I48" s="39"/>
      <c r="J48" s="38">
        <v>1273000</v>
      </c>
      <c r="K48" s="40" t="s">
        <v>117</v>
      </c>
      <c r="L48" s="41"/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901000</v>
      </c>
      <c r="K49" s="40" t="s">
        <v>108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142000</v>
      </c>
      <c r="K50" s="40" t="s">
        <v>118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36000</v>
      </c>
      <c r="K51" s="40" t="s">
        <v>119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8000</v>
      </c>
      <c r="K52" s="40" t="s">
        <v>120</v>
      </c>
      <c r="L52" s="41"/>
    </row>
    <row r="53" spans="1:13" ht="15">
      <c r="A53" s="23"/>
      <c r="B53" s="152"/>
      <c r="C53" s="36">
        <v>43462</v>
      </c>
      <c r="D53" s="36">
        <v>43470</v>
      </c>
      <c r="E53" s="36">
        <v>43470</v>
      </c>
      <c r="F53" s="67"/>
      <c r="G53" s="37">
        <v>1000000</v>
      </c>
      <c r="H53" s="39" t="s">
        <v>37</v>
      </c>
      <c r="I53" s="39" t="s">
        <v>81</v>
      </c>
      <c r="J53" s="38">
        <v>1000000</v>
      </c>
      <c r="K53" s="40" t="s">
        <v>107</v>
      </c>
      <c r="L53" s="41" t="s">
        <v>42</v>
      </c>
      <c r="M53" s="170">
        <f>DAYS360(C53,D53)</f>
        <v>7</v>
      </c>
    </row>
    <row r="54" spans="1:13" ht="15">
      <c r="A54" s="23" t="s">
        <v>82</v>
      </c>
      <c r="B54" s="152"/>
      <c r="C54" s="36">
        <v>43475</v>
      </c>
      <c r="D54" s="36">
        <v>43476</v>
      </c>
      <c r="E54" s="36">
        <v>43477</v>
      </c>
      <c r="F54" s="67"/>
      <c r="G54" s="37">
        <v>44100000</v>
      </c>
      <c r="H54" s="39" t="s">
        <v>37</v>
      </c>
      <c r="I54" s="39" t="s">
        <v>83</v>
      </c>
      <c r="J54" s="38">
        <v>12441000</v>
      </c>
      <c r="K54" s="40" t="s">
        <v>110</v>
      </c>
      <c r="L54" s="41" t="s">
        <v>42</v>
      </c>
      <c r="M54" s="170">
        <f>DAYS360(C54,D54)</f>
        <v>1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9593000</v>
      </c>
      <c r="K55" s="40" t="s">
        <v>112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9076000</v>
      </c>
      <c r="K56" s="40" t="s">
        <v>108</v>
      </c>
      <c r="L56" s="41"/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6990000</v>
      </c>
      <c r="K57" s="40" t="s">
        <v>113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6000000</v>
      </c>
      <c r="K58" s="40" t="s">
        <v>116</v>
      </c>
      <c r="L58" s="41"/>
    </row>
    <row r="59" spans="1:13" ht="15">
      <c r="A59" s="23" t="s">
        <v>84</v>
      </c>
      <c r="B59" s="152"/>
      <c r="C59" s="36">
        <v>43486</v>
      </c>
      <c r="D59" s="36">
        <v>43486</v>
      </c>
      <c r="E59" s="36">
        <v>43488</v>
      </c>
      <c r="F59" s="67"/>
      <c r="G59" s="37">
        <v>47250000</v>
      </c>
      <c r="H59" s="39" t="s">
        <v>37</v>
      </c>
      <c r="I59" s="39" t="s">
        <v>60</v>
      </c>
      <c r="J59" s="38">
        <v>34950000</v>
      </c>
      <c r="K59" s="40" t="s">
        <v>121</v>
      </c>
      <c r="L59" s="41" t="s">
        <v>85</v>
      </c>
      <c r="M59" s="170">
        <f>DAYS360(C59,D59)</f>
        <v>0</v>
      </c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7010000</v>
      </c>
      <c r="K60" s="40" t="s">
        <v>110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3000000</v>
      </c>
      <c r="K61" s="40" t="s">
        <v>109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1290000</v>
      </c>
      <c r="K62" s="40" t="s">
        <v>113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1000000</v>
      </c>
      <c r="K63" s="40" t="s">
        <v>122</v>
      </c>
      <c r="L63" s="41"/>
    </row>
    <row r="64" spans="1:13" ht="15">
      <c r="A64" s="23" t="s">
        <v>86</v>
      </c>
      <c r="B64" s="152"/>
      <c r="C64" s="36">
        <v>43482</v>
      </c>
      <c r="D64" s="36">
        <v>43491</v>
      </c>
      <c r="E64" s="36">
        <v>43493</v>
      </c>
      <c r="F64" s="67"/>
      <c r="G64" s="37">
        <v>58700000</v>
      </c>
      <c r="H64" s="39" t="s">
        <v>37</v>
      </c>
      <c r="I64" s="39" t="s">
        <v>60</v>
      </c>
      <c r="J64" s="38">
        <v>21415000</v>
      </c>
      <c r="K64" s="40" t="s">
        <v>121</v>
      </c>
      <c r="L64" s="41" t="s">
        <v>66</v>
      </c>
      <c r="M64" s="170">
        <f>DAYS360(C64,D64)</f>
        <v>9</v>
      </c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19115000</v>
      </c>
      <c r="K65" s="40" t="s">
        <v>109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5624000</v>
      </c>
      <c r="K66" s="40" t="s">
        <v>123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5204000</v>
      </c>
      <c r="K67" s="40" t="s">
        <v>111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3000000</v>
      </c>
      <c r="K68" s="40" t="s">
        <v>124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2905000</v>
      </c>
      <c r="K69" s="40" t="s">
        <v>113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1437000</v>
      </c>
      <c r="K70" s="40" t="s">
        <v>122</v>
      </c>
      <c r="L70" s="41"/>
    </row>
    <row r="71" spans="1:13" ht="15">
      <c r="A71" s="23" t="s">
        <v>101</v>
      </c>
      <c r="B71" s="152"/>
      <c r="C71" s="36">
        <v>43486</v>
      </c>
      <c r="D71" s="36">
        <v>43493</v>
      </c>
      <c r="E71" s="36">
        <v>43495</v>
      </c>
      <c r="F71" s="67"/>
      <c r="G71" s="37">
        <v>26250000</v>
      </c>
      <c r="H71" s="39" t="s">
        <v>37</v>
      </c>
      <c r="I71" s="39" t="s">
        <v>102</v>
      </c>
      <c r="J71" s="38">
        <v>9248000</v>
      </c>
      <c r="K71" s="40" t="s">
        <v>109</v>
      </c>
      <c r="L71" s="41" t="s">
        <v>63</v>
      </c>
      <c r="M71" s="170">
        <f>DAYS360(C71,D71)</f>
        <v>7</v>
      </c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7000000</v>
      </c>
      <c r="K72" s="40" t="s">
        <v>110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5002000</v>
      </c>
      <c r="K73" s="40" t="s">
        <v>111</v>
      </c>
      <c r="L73" s="41"/>
    </row>
    <row r="74" spans="1:12" ht="15">
      <c r="A74" s="23"/>
      <c r="B74" s="152"/>
      <c r="C74" s="36"/>
      <c r="D74" s="36"/>
      <c r="E74" s="36"/>
      <c r="F74" s="67"/>
      <c r="G74" s="37"/>
      <c r="H74" s="39"/>
      <c r="I74" s="39"/>
      <c r="J74" s="38">
        <v>5000000</v>
      </c>
      <c r="K74" s="40" t="s">
        <v>108</v>
      </c>
      <c r="L74" s="41"/>
    </row>
    <row r="75" spans="1:13" ht="15">
      <c r="A75" s="23" t="s">
        <v>103</v>
      </c>
      <c r="B75" s="152"/>
      <c r="C75" s="36">
        <v>43487</v>
      </c>
      <c r="D75" s="36">
        <v>43495</v>
      </c>
      <c r="E75" s="36">
        <v>43496</v>
      </c>
      <c r="F75" s="67"/>
      <c r="G75" s="37">
        <v>29500000</v>
      </c>
      <c r="H75" s="39" t="s">
        <v>37</v>
      </c>
      <c r="I75" s="39" t="s">
        <v>60</v>
      </c>
      <c r="J75" s="38">
        <v>6832000</v>
      </c>
      <c r="K75" s="40" t="s">
        <v>110</v>
      </c>
      <c r="L75" s="41" t="s">
        <v>104</v>
      </c>
      <c r="M75" s="170">
        <f>DAYS360(C75,D75)</f>
        <v>8</v>
      </c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6095000</v>
      </c>
      <c r="K76" s="40" t="s">
        <v>108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3000000</v>
      </c>
      <c r="K77" s="40" t="s">
        <v>111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2781000</v>
      </c>
      <c r="K78" s="40" t="s">
        <v>123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2740000</v>
      </c>
      <c r="K79" s="40" t="s">
        <v>116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2731000</v>
      </c>
      <c r="K80" s="40" t="s">
        <v>124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2500000</v>
      </c>
      <c r="K81" s="40" t="s">
        <v>125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1601000</v>
      </c>
      <c r="K82" s="40" t="s">
        <v>113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1220000</v>
      </c>
      <c r="K83" s="40" t="s">
        <v>126</v>
      </c>
      <c r="L83" s="41"/>
    </row>
    <row r="84" spans="1:12" ht="15">
      <c r="A84" s="69" t="s">
        <v>46</v>
      </c>
      <c r="B84" s="152"/>
      <c r="C84" s="36"/>
      <c r="D84" s="36"/>
      <c r="E84" s="36"/>
      <c r="F84" s="67"/>
      <c r="G84" s="37"/>
      <c r="H84" s="39"/>
      <c r="I84" s="39"/>
      <c r="J84" s="6"/>
      <c r="L84" s="77" t="s">
        <v>46</v>
      </c>
    </row>
    <row r="85" spans="1:12" ht="15">
      <c r="A85" s="78"/>
      <c r="B85" s="79"/>
      <c r="C85" s="80"/>
      <c r="D85" s="80"/>
      <c r="E85" s="81" t="s">
        <v>155</v>
      </c>
      <c r="F85" s="82"/>
      <c r="G85" s="82"/>
      <c r="H85" s="83"/>
      <c r="I85" s="84"/>
      <c r="J85" s="85"/>
      <c r="K85" s="160"/>
      <c r="L85" s="86"/>
    </row>
    <row r="86" spans="1:12" ht="15">
      <c r="A86" s="78"/>
      <c r="B86" s="79"/>
      <c r="C86" s="80"/>
      <c r="D86" s="80"/>
      <c r="E86" s="81"/>
      <c r="F86" s="82"/>
      <c r="G86" s="82"/>
      <c r="H86" s="83"/>
      <c r="I86" s="84"/>
      <c r="J86" s="85"/>
      <c r="K86" s="160"/>
      <c r="L86" s="86"/>
    </row>
    <row r="87" spans="1:13" s="60" customFormat="1" ht="15">
      <c r="A87" s="27"/>
      <c r="B87" s="42"/>
      <c r="C87" s="29" t="s">
        <v>20</v>
      </c>
      <c r="D87" s="30"/>
      <c r="E87" s="30"/>
      <c r="F87" s="30"/>
      <c r="G87" s="31" t="s">
        <v>32</v>
      </c>
      <c r="H87" s="32">
        <f>MEDIAN(M88:M127)</f>
        <v>6</v>
      </c>
      <c r="I87" s="29" t="s">
        <v>33</v>
      </c>
      <c r="J87" s="30"/>
      <c r="K87" s="156"/>
      <c r="L87" s="43"/>
      <c r="M87" s="170"/>
    </row>
    <row r="88" spans="1:13" ht="15">
      <c r="A88" s="23" t="s">
        <v>80</v>
      </c>
      <c r="B88" s="152"/>
      <c r="C88" s="36">
        <v>43462</v>
      </c>
      <c r="D88" s="36">
        <v>43463</v>
      </c>
      <c r="E88" s="36">
        <v>43464</v>
      </c>
      <c r="F88" s="67"/>
      <c r="G88" s="37">
        <v>27280000</v>
      </c>
      <c r="H88" s="39" t="s">
        <v>37</v>
      </c>
      <c r="I88" s="39" t="s">
        <v>81</v>
      </c>
      <c r="J88" s="38">
        <v>10680000</v>
      </c>
      <c r="K88" s="40" t="s">
        <v>111</v>
      </c>
      <c r="L88" s="41" t="s">
        <v>42</v>
      </c>
      <c r="M88" s="170">
        <f>DAYS360(C88,D88)</f>
        <v>1</v>
      </c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9000000</v>
      </c>
      <c r="K89" s="40" t="s">
        <v>127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5000000</v>
      </c>
      <c r="K90" s="40" t="s">
        <v>113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2600000</v>
      </c>
      <c r="K91" s="40" t="s">
        <v>128</v>
      </c>
      <c r="L91" s="41"/>
    </row>
    <row r="92" spans="1:13" ht="15">
      <c r="A92" s="23" t="s">
        <v>87</v>
      </c>
      <c r="B92" s="152"/>
      <c r="C92" s="36">
        <v>43464</v>
      </c>
      <c r="D92" s="36">
        <v>43465</v>
      </c>
      <c r="E92" s="36">
        <v>43466</v>
      </c>
      <c r="F92" s="67"/>
      <c r="G92" s="37">
        <v>41750000</v>
      </c>
      <c r="H92" s="39" t="s">
        <v>37</v>
      </c>
      <c r="I92" s="39" t="s">
        <v>88</v>
      </c>
      <c r="J92" s="38">
        <v>22120000</v>
      </c>
      <c r="K92" s="40" t="s">
        <v>129</v>
      </c>
      <c r="L92" s="41" t="s">
        <v>89</v>
      </c>
      <c r="M92" s="170">
        <f>DAYS360(C92,D92)</f>
        <v>0</v>
      </c>
    </row>
    <row r="93" spans="1:12" ht="15">
      <c r="A93" s="23"/>
      <c r="B93" s="152"/>
      <c r="C93" s="36"/>
      <c r="D93" s="36"/>
      <c r="E93" s="36"/>
      <c r="F93" s="67"/>
      <c r="G93" s="37"/>
      <c r="H93" s="39"/>
      <c r="I93" s="39"/>
      <c r="J93" s="38">
        <v>14380000</v>
      </c>
      <c r="K93" s="40" t="s">
        <v>111</v>
      </c>
      <c r="L93" s="41"/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3500000</v>
      </c>
      <c r="K94" s="40" t="s">
        <v>113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1300000</v>
      </c>
      <c r="K95" s="40" t="s">
        <v>130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450000</v>
      </c>
      <c r="K96" s="40" t="s">
        <v>89</v>
      </c>
      <c r="L96" s="41"/>
    </row>
    <row r="97" spans="1:13" ht="15">
      <c r="A97" s="23" t="s">
        <v>90</v>
      </c>
      <c r="B97" s="152"/>
      <c r="C97" s="36">
        <v>43461</v>
      </c>
      <c r="D97" s="36">
        <v>43466</v>
      </c>
      <c r="E97" s="36">
        <v>43468</v>
      </c>
      <c r="F97" s="67"/>
      <c r="G97" s="37">
        <v>27000000</v>
      </c>
      <c r="H97" s="39" t="s">
        <v>37</v>
      </c>
      <c r="I97" s="39" t="s">
        <v>60</v>
      </c>
      <c r="J97" s="38">
        <v>27000000</v>
      </c>
      <c r="K97" s="40" t="s">
        <v>129</v>
      </c>
      <c r="L97" s="41" t="s">
        <v>66</v>
      </c>
      <c r="M97" s="170">
        <f>DAYS360(C97,D97)</f>
        <v>4</v>
      </c>
    </row>
    <row r="98" spans="1:13" ht="15">
      <c r="A98" s="23" t="s">
        <v>91</v>
      </c>
      <c r="B98" s="152"/>
      <c r="C98" s="36">
        <v>43464</v>
      </c>
      <c r="D98" s="36">
        <v>43475</v>
      </c>
      <c r="E98" s="36">
        <v>43477</v>
      </c>
      <c r="F98" s="67"/>
      <c r="G98" s="37">
        <v>21900000</v>
      </c>
      <c r="H98" s="39" t="s">
        <v>37</v>
      </c>
      <c r="I98" s="39" t="s">
        <v>78</v>
      </c>
      <c r="J98" s="38">
        <v>11485000</v>
      </c>
      <c r="K98" s="40" t="s">
        <v>130</v>
      </c>
      <c r="L98" s="41" t="s">
        <v>89</v>
      </c>
      <c r="M98" s="170">
        <f>DAYS360(C98,D98)</f>
        <v>10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4024000</v>
      </c>
      <c r="K99" s="40" t="s">
        <v>124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1900000</v>
      </c>
      <c r="K100" s="40" t="s">
        <v>131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1500000</v>
      </c>
      <c r="K101" s="40" t="s">
        <v>132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1496000</v>
      </c>
      <c r="K102" s="40" t="s">
        <v>133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1495000</v>
      </c>
      <c r="K103" s="40" t="s">
        <v>134</v>
      </c>
      <c r="L103" s="41"/>
    </row>
    <row r="104" spans="1:13" ht="15">
      <c r="A104" s="23" t="s">
        <v>92</v>
      </c>
      <c r="B104" s="152"/>
      <c r="C104" s="36">
        <v>43472</v>
      </c>
      <c r="D104" s="36">
        <v>43480</v>
      </c>
      <c r="E104" s="36">
        <v>43481</v>
      </c>
      <c r="F104" s="67"/>
      <c r="G104" s="37">
        <v>32500000</v>
      </c>
      <c r="H104" s="39" t="s">
        <v>37</v>
      </c>
      <c r="I104" s="39" t="s">
        <v>93</v>
      </c>
      <c r="J104" s="38">
        <v>8128000</v>
      </c>
      <c r="K104" s="40" t="s">
        <v>111</v>
      </c>
      <c r="L104" s="41" t="s">
        <v>89</v>
      </c>
      <c r="M104" s="170">
        <f>DAYS360(C104,D104)</f>
        <v>8</v>
      </c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6000000</v>
      </c>
      <c r="K105" s="40" t="s">
        <v>123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5502000</v>
      </c>
      <c r="K106" s="40" t="s">
        <v>131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135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3534000</v>
      </c>
      <c r="K108" s="40" t="s">
        <v>113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2500000</v>
      </c>
      <c r="K109" s="40" t="s">
        <v>136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1836000</v>
      </c>
      <c r="K110" s="40" t="s">
        <v>128</v>
      </c>
      <c r="L110" s="41"/>
    </row>
    <row r="111" spans="1:13" ht="15">
      <c r="A111" s="23" t="s">
        <v>94</v>
      </c>
      <c r="B111" s="152"/>
      <c r="C111" s="36">
        <v>43476</v>
      </c>
      <c r="D111" s="36">
        <v>43483</v>
      </c>
      <c r="E111" s="36">
        <v>43485</v>
      </c>
      <c r="F111" s="67"/>
      <c r="G111" s="37">
        <v>48000000</v>
      </c>
      <c r="H111" s="39" t="s">
        <v>37</v>
      </c>
      <c r="I111" s="39" t="s">
        <v>60</v>
      </c>
      <c r="J111" s="38">
        <v>38000000</v>
      </c>
      <c r="K111" s="40" t="s">
        <v>111</v>
      </c>
      <c r="L111" s="41" t="s">
        <v>66</v>
      </c>
      <c r="M111" s="170">
        <f>DAYS360(C111,D111)</f>
        <v>7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10000000</v>
      </c>
      <c r="K112" s="40" t="s">
        <v>129</v>
      </c>
      <c r="L112" s="41"/>
    </row>
    <row r="113" spans="1:13" ht="15">
      <c r="A113" s="23" t="s">
        <v>95</v>
      </c>
      <c r="B113" s="152"/>
      <c r="C113" s="36">
        <v>43475</v>
      </c>
      <c r="D113" s="36">
        <v>43485</v>
      </c>
      <c r="E113" s="36">
        <v>43487</v>
      </c>
      <c r="F113" s="67"/>
      <c r="G113" s="37">
        <v>60440000</v>
      </c>
      <c r="H113" s="39" t="s">
        <v>37</v>
      </c>
      <c r="I113" s="39" t="s">
        <v>60</v>
      </c>
      <c r="J113" s="38">
        <v>30440000</v>
      </c>
      <c r="K113" s="40" t="s">
        <v>129</v>
      </c>
      <c r="L113" s="41" t="s">
        <v>66</v>
      </c>
      <c r="M113" s="170">
        <f>DAYS360(C113,D113)</f>
        <v>10</v>
      </c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10716000</v>
      </c>
      <c r="K114" s="40" t="s">
        <v>137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9596000</v>
      </c>
      <c r="K115" s="40" t="s">
        <v>138</v>
      </c>
      <c r="L115" s="41"/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4143000</v>
      </c>
      <c r="K116" s="40" t="s">
        <v>139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2632000</v>
      </c>
      <c r="K117" s="40" t="s">
        <v>130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1503000</v>
      </c>
      <c r="K118" s="40" t="s">
        <v>133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1410000</v>
      </c>
      <c r="K119" s="40" t="s">
        <v>140</v>
      </c>
      <c r="L119" s="41"/>
    </row>
    <row r="120" spans="1:13" ht="15">
      <c r="A120" s="23" t="s">
        <v>96</v>
      </c>
      <c r="B120" s="152"/>
      <c r="C120" s="36">
        <v>43481</v>
      </c>
      <c r="D120" s="36">
        <v>43487</v>
      </c>
      <c r="E120" s="36">
        <v>43488</v>
      </c>
      <c r="F120" s="67"/>
      <c r="G120" s="37">
        <v>31500000</v>
      </c>
      <c r="H120" s="39" t="s">
        <v>37</v>
      </c>
      <c r="I120" s="39" t="s">
        <v>60</v>
      </c>
      <c r="J120" s="38">
        <v>30000000</v>
      </c>
      <c r="K120" s="40" t="s">
        <v>129</v>
      </c>
      <c r="L120" s="41" t="s">
        <v>97</v>
      </c>
      <c r="M120" s="170">
        <f>DAYS360(C120,D120)</f>
        <v>6</v>
      </c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1500000</v>
      </c>
      <c r="K121" s="40" t="s">
        <v>111</v>
      </c>
      <c r="L121" s="41"/>
    </row>
    <row r="122" spans="1:13" ht="15">
      <c r="A122" s="23" t="s">
        <v>98</v>
      </c>
      <c r="B122" s="152"/>
      <c r="C122" s="36">
        <v>43481</v>
      </c>
      <c r="D122" s="36">
        <v>43487</v>
      </c>
      <c r="E122" s="36">
        <v>43489</v>
      </c>
      <c r="F122" s="67"/>
      <c r="G122" s="37">
        <v>16430000</v>
      </c>
      <c r="H122" s="39" t="s">
        <v>37</v>
      </c>
      <c r="I122" s="39" t="s">
        <v>60</v>
      </c>
      <c r="J122" s="38">
        <v>16430000</v>
      </c>
      <c r="K122" s="40" t="s">
        <v>129</v>
      </c>
      <c r="L122" s="41" t="s">
        <v>66</v>
      </c>
      <c r="M122" s="170">
        <f>DAYS360(C122,D122)</f>
        <v>6</v>
      </c>
    </row>
    <row r="123" spans="1:13" ht="15">
      <c r="A123" s="23" t="s">
        <v>99</v>
      </c>
      <c r="B123" s="152"/>
      <c r="C123" s="36">
        <v>43484</v>
      </c>
      <c r="D123" s="36">
        <v>43489</v>
      </c>
      <c r="E123" s="36">
        <v>43490</v>
      </c>
      <c r="F123" s="67"/>
      <c r="G123" s="37">
        <v>15000000</v>
      </c>
      <c r="H123" s="39" t="s">
        <v>37</v>
      </c>
      <c r="I123" s="39" t="s">
        <v>60</v>
      </c>
      <c r="J123" s="38">
        <v>15000000</v>
      </c>
      <c r="K123" s="40" t="s">
        <v>129</v>
      </c>
      <c r="L123" s="41" t="s">
        <v>97</v>
      </c>
      <c r="M123" s="170">
        <f>DAYS360(C123,D123)</f>
        <v>5</v>
      </c>
    </row>
    <row r="124" spans="1:13" ht="15">
      <c r="A124" s="23" t="s">
        <v>100</v>
      </c>
      <c r="B124" s="152"/>
      <c r="C124" s="36">
        <v>43480</v>
      </c>
      <c r="D124" s="36">
        <v>43488</v>
      </c>
      <c r="E124" s="36">
        <v>43491</v>
      </c>
      <c r="F124" s="67"/>
      <c r="G124" s="37">
        <v>45600000</v>
      </c>
      <c r="H124" s="39" t="s">
        <v>37</v>
      </c>
      <c r="I124" s="39" t="s">
        <v>60</v>
      </c>
      <c r="J124" s="38">
        <v>39000000</v>
      </c>
      <c r="K124" s="40" t="s">
        <v>129</v>
      </c>
      <c r="L124" s="41" t="s">
        <v>89</v>
      </c>
      <c r="M124" s="170">
        <f>DAYS360(C124,D124)</f>
        <v>8</v>
      </c>
    </row>
    <row r="125" spans="1:12" ht="15">
      <c r="A125" s="23"/>
      <c r="B125" s="152"/>
      <c r="C125" s="36"/>
      <c r="D125" s="36"/>
      <c r="E125" s="36"/>
      <c r="F125" s="67"/>
      <c r="G125" s="37"/>
      <c r="H125" s="39"/>
      <c r="I125" s="39"/>
      <c r="J125" s="38">
        <v>6600000</v>
      </c>
      <c r="K125" s="40" t="s">
        <v>123</v>
      </c>
      <c r="L125" s="41"/>
    </row>
    <row r="126" spans="1:13" ht="15">
      <c r="A126" s="23" t="s">
        <v>101</v>
      </c>
      <c r="B126" s="152"/>
      <c r="C126" s="36">
        <v>43486</v>
      </c>
      <c r="D126" s="36">
        <v>43491</v>
      </c>
      <c r="E126" s="36">
        <v>43492</v>
      </c>
      <c r="F126" s="67"/>
      <c r="G126" s="37">
        <v>20000000</v>
      </c>
      <c r="H126" s="39" t="s">
        <v>37</v>
      </c>
      <c r="I126" s="39" t="s">
        <v>102</v>
      </c>
      <c r="J126" s="38">
        <v>20000000</v>
      </c>
      <c r="K126" s="40" t="s">
        <v>129</v>
      </c>
      <c r="L126" s="41" t="s">
        <v>63</v>
      </c>
      <c r="M126" s="170">
        <f>DAYS360(C126,D126)</f>
        <v>5</v>
      </c>
    </row>
    <row r="127" spans="1:13" ht="15">
      <c r="A127" s="23" t="s">
        <v>103</v>
      </c>
      <c r="B127" s="152"/>
      <c r="C127" s="36">
        <v>43487</v>
      </c>
      <c r="D127" s="36">
        <v>43492</v>
      </c>
      <c r="E127" s="36">
        <v>43494</v>
      </c>
      <c r="F127" s="67"/>
      <c r="G127" s="37">
        <v>30000000</v>
      </c>
      <c r="H127" s="39" t="s">
        <v>37</v>
      </c>
      <c r="I127" s="39" t="s">
        <v>60</v>
      </c>
      <c r="J127" s="38">
        <v>30000000</v>
      </c>
      <c r="K127" s="40" t="s">
        <v>129</v>
      </c>
      <c r="L127" s="41" t="s">
        <v>104</v>
      </c>
      <c r="M127" s="170">
        <f>DAYS360(C127,D127)</f>
        <v>5</v>
      </c>
    </row>
    <row r="128" spans="1:12" ht="15">
      <c r="A128" s="69" t="s">
        <v>45</v>
      </c>
      <c r="B128" s="62"/>
      <c r="C128" s="63"/>
      <c r="D128" s="63"/>
      <c r="E128" s="64"/>
      <c r="F128" s="51"/>
      <c r="G128" s="51"/>
      <c r="H128" s="52"/>
      <c r="I128" s="53"/>
      <c r="J128" s="54"/>
      <c r="K128" s="158"/>
      <c r="L128" s="77" t="s">
        <v>45</v>
      </c>
    </row>
    <row r="129" spans="1:12" ht="15">
      <c r="A129" s="78"/>
      <c r="B129" s="79"/>
      <c r="C129" s="80"/>
      <c r="D129" s="80"/>
      <c r="E129" s="81" t="s">
        <v>155</v>
      </c>
      <c r="F129" s="82"/>
      <c r="G129" s="82"/>
      <c r="H129" s="83"/>
      <c r="I129" s="84"/>
      <c r="J129" s="85"/>
      <c r="K129" s="160"/>
      <c r="L129" s="86"/>
    </row>
    <row r="130" spans="1:12" ht="15">
      <c r="A130" s="78"/>
      <c r="B130" s="79"/>
      <c r="C130" s="80"/>
      <c r="D130" s="80"/>
      <c r="E130" s="81"/>
      <c r="F130" s="82"/>
      <c r="G130" s="82"/>
      <c r="H130" s="83"/>
      <c r="I130" s="84"/>
      <c r="J130" s="85"/>
      <c r="K130" s="160"/>
      <c r="L130" s="86"/>
    </row>
    <row r="131" spans="1:12" ht="15">
      <c r="A131" s="27"/>
      <c r="B131" s="42"/>
      <c r="C131" s="29" t="s">
        <v>40</v>
      </c>
      <c r="D131" s="30"/>
      <c r="E131" s="30"/>
      <c r="F131" s="30"/>
      <c r="G131" s="31" t="s">
        <v>32</v>
      </c>
      <c r="H131" s="32">
        <f>MEDIAN(M132:M139)</f>
        <v>2</v>
      </c>
      <c r="I131" s="29" t="s">
        <v>33</v>
      </c>
      <c r="J131" s="29"/>
      <c r="K131" s="161"/>
      <c r="L131" s="43"/>
    </row>
    <row r="132" spans="1:13" ht="15">
      <c r="A132" s="23" t="s">
        <v>59</v>
      </c>
      <c r="B132" s="152"/>
      <c r="C132" s="36">
        <v>43464</v>
      </c>
      <c r="D132" s="36">
        <v>43467</v>
      </c>
      <c r="E132" s="36">
        <v>43468</v>
      </c>
      <c r="F132" s="67"/>
      <c r="G132" s="37">
        <v>20000000</v>
      </c>
      <c r="H132" s="39" t="s">
        <v>37</v>
      </c>
      <c r="I132" s="39" t="s">
        <v>60</v>
      </c>
      <c r="J132" s="38">
        <v>17855000</v>
      </c>
      <c r="K132" s="40" t="s">
        <v>141</v>
      </c>
      <c r="L132" s="41" t="s">
        <v>61</v>
      </c>
      <c r="M132" s="170">
        <f>DAYS360(C132,D132)</f>
        <v>2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2145000</v>
      </c>
      <c r="K133" s="40" t="s">
        <v>142</v>
      </c>
      <c r="L133" s="41"/>
    </row>
    <row r="134" spans="1:13" ht="15">
      <c r="A134" s="23" t="s">
        <v>105</v>
      </c>
      <c r="B134" s="152"/>
      <c r="C134" s="36">
        <v>43464</v>
      </c>
      <c r="D134" s="36">
        <v>43468</v>
      </c>
      <c r="E134" s="36">
        <v>43469</v>
      </c>
      <c r="F134" s="67"/>
      <c r="G134" s="37">
        <v>5000000</v>
      </c>
      <c r="H134" s="39" t="s">
        <v>37</v>
      </c>
      <c r="I134" s="39" t="s">
        <v>60</v>
      </c>
      <c r="J134" s="38">
        <v>5000000</v>
      </c>
      <c r="K134" s="40" t="s">
        <v>141</v>
      </c>
      <c r="L134" s="41" t="s">
        <v>66</v>
      </c>
      <c r="M134" s="170">
        <f>DAYS360(C134,D134)</f>
        <v>3</v>
      </c>
    </row>
    <row r="135" spans="1:13" ht="15">
      <c r="A135" s="23" t="s">
        <v>92</v>
      </c>
      <c r="B135" s="152"/>
      <c r="C135" s="36">
        <v>43472</v>
      </c>
      <c r="D135" s="36">
        <v>43474</v>
      </c>
      <c r="E135" s="36">
        <v>43479</v>
      </c>
      <c r="F135" s="67"/>
      <c r="G135" s="37">
        <v>20000000</v>
      </c>
      <c r="H135" s="39" t="s">
        <v>37</v>
      </c>
      <c r="I135" s="39" t="s">
        <v>81</v>
      </c>
      <c r="J135" s="38">
        <v>9171000</v>
      </c>
      <c r="K135" s="40" t="s">
        <v>143</v>
      </c>
      <c r="L135" s="41" t="s">
        <v>89</v>
      </c>
      <c r="M135" s="170">
        <f>DAYS360(C135,D135)</f>
        <v>2</v>
      </c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3992000</v>
      </c>
      <c r="K136" s="40" t="s">
        <v>144</v>
      </c>
      <c r="L136" s="41"/>
    </row>
    <row r="137" spans="1:12" ht="15">
      <c r="A137" s="23"/>
      <c r="B137" s="152"/>
      <c r="C137" s="36"/>
      <c r="D137" s="36"/>
      <c r="E137" s="36"/>
      <c r="F137" s="67"/>
      <c r="G137" s="37"/>
      <c r="H137" s="39"/>
      <c r="I137" s="39"/>
      <c r="J137" s="38">
        <v>3940000</v>
      </c>
      <c r="K137" s="40" t="s">
        <v>138</v>
      </c>
      <c r="L137" s="41"/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2500000</v>
      </c>
      <c r="K138" s="40" t="s">
        <v>141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336000</v>
      </c>
      <c r="K139" s="40" t="s">
        <v>145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61000</v>
      </c>
      <c r="K140" s="40" t="s">
        <v>142</v>
      </c>
      <c r="L140" s="41"/>
    </row>
    <row r="141" spans="1:12" ht="15">
      <c r="A141" s="27"/>
      <c r="B141" s="42"/>
      <c r="C141" s="29" t="s">
        <v>22</v>
      </c>
      <c r="D141" s="30"/>
      <c r="E141" s="30"/>
      <c r="F141" s="30"/>
      <c r="G141" s="31" t="s">
        <v>32</v>
      </c>
      <c r="H141" s="32" t="s">
        <v>39</v>
      </c>
      <c r="I141" s="29" t="s">
        <v>33</v>
      </c>
      <c r="J141" s="30"/>
      <c r="K141" s="156"/>
      <c r="L141" s="43"/>
    </row>
    <row r="142" spans="1:12" ht="15">
      <c r="A142" s="89" t="s">
        <v>39</v>
      </c>
      <c r="B142" s="90"/>
      <c r="C142" s="36"/>
      <c r="D142" s="36"/>
      <c r="E142" s="36"/>
      <c r="F142" s="67"/>
      <c r="G142" s="37"/>
      <c r="H142" s="39"/>
      <c r="I142" s="39"/>
      <c r="J142" s="38"/>
      <c r="K142" s="40"/>
      <c r="L142" s="41"/>
    </row>
    <row r="143" spans="1:12" ht="15">
      <c r="A143" s="27"/>
      <c r="B143" s="42"/>
      <c r="C143" s="29" t="s">
        <v>49</v>
      </c>
      <c r="D143" s="30"/>
      <c r="E143" s="30"/>
      <c r="F143" s="30"/>
      <c r="G143" s="31" t="s">
        <v>32</v>
      </c>
      <c r="H143" s="32">
        <f>MEDIAN(M144:M167)</f>
        <v>1.5</v>
      </c>
      <c r="I143" s="29" t="s">
        <v>33</v>
      </c>
      <c r="J143" s="30"/>
      <c r="K143" s="156"/>
      <c r="L143" s="43"/>
    </row>
    <row r="144" spans="1:13" ht="15">
      <c r="A144" s="23" t="s">
        <v>105</v>
      </c>
      <c r="B144" s="152"/>
      <c r="C144" s="36">
        <v>43464</v>
      </c>
      <c r="D144" s="36">
        <v>43465</v>
      </c>
      <c r="E144" s="36">
        <v>43466</v>
      </c>
      <c r="F144" s="67"/>
      <c r="G144" s="37">
        <v>28000000</v>
      </c>
      <c r="H144" s="39" t="s">
        <v>37</v>
      </c>
      <c r="I144" s="39" t="s">
        <v>60</v>
      </c>
      <c r="J144" s="38">
        <v>10246000</v>
      </c>
      <c r="K144" s="40" t="s">
        <v>146</v>
      </c>
      <c r="L144" s="41" t="s">
        <v>66</v>
      </c>
      <c r="M144" s="170">
        <f>DAYS360(C144,D144)</f>
        <v>0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5500000</v>
      </c>
      <c r="K145" s="40" t="s">
        <v>147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3000000</v>
      </c>
      <c r="K146" s="40" t="s">
        <v>148</v>
      </c>
      <c r="L146" s="41"/>
    </row>
    <row r="147" spans="1:12" ht="15">
      <c r="A147" s="23"/>
      <c r="B147" s="152"/>
      <c r="C147" s="36"/>
      <c r="D147" s="36"/>
      <c r="E147" s="36"/>
      <c r="F147" s="67"/>
      <c r="G147" s="37"/>
      <c r="H147" s="39"/>
      <c r="I147" s="39"/>
      <c r="J147" s="38">
        <v>2780000</v>
      </c>
      <c r="K147" s="40" t="s">
        <v>113</v>
      </c>
      <c r="L147" s="41"/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2418000</v>
      </c>
      <c r="K148" s="40" t="s">
        <v>149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1803000</v>
      </c>
      <c r="K149" s="40" t="s">
        <v>150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1689000</v>
      </c>
      <c r="K150" s="40" t="s">
        <v>151</v>
      </c>
      <c r="L150" s="41"/>
    </row>
    <row r="151" spans="1:12" ht="15">
      <c r="A151" s="23"/>
      <c r="B151" s="152"/>
      <c r="C151" s="36"/>
      <c r="D151" s="36"/>
      <c r="E151" s="36"/>
      <c r="F151" s="67"/>
      <c r="G151" s="37"/>
      <c r="H151" s="39"/>
      <c r="I151" s="39"/>
      <c r="J151" s="38">
        <v>564000</v>
      </c>
      <c r="K151" s="40" t="s">
        <v>152</v>
      </c>
      <c r="L151" s="41"/>
    </row>
    <row r="152" spans="1:13" ht="15">
      <c r="A152" s="23" t="s">
        <v>91</v>
      </c>
      <c r="B152" s="152"/>
      <c r="C152" s="36">
        <v>43464</v>
      </c>
      <c r="D152" s="36">
        <v>43471</v>
      </c>
      <c r="E152" s="36">
        <v>43473</v>
      </c>
      <c r="F152" s="67"/>
      <c r="G152" s="37">
        <v>25000000</v>
      </c>
      <c r="H152" s="39" t="s">
        <v>37</v>
      </c>
      <c r="I152" s="39" t="s">
        <v>78</v>
      </c>
      <c r="J152" s="38">
        <v>15600000</v>
      </c>
      <c r="K152" s="40" t="s">
        <v>146</v>
      </c>
      <c r="L152" s="41" t="s">
        <v>89</v>
      </c>
      <c r="M152" s="170">
        <f>DAYS360(C152,D152)</f>
        <v>6</v>
      </c>
    </row>
    <row r="153" spans="1:12" ht="15">
      <c r="A153" s="23"/>
      <c r="B153" s="152"/>
      <c r="C153" s="36"/>
      <c r="D153" s="36"/>
      <c r="E153" s="36"/>
      <c r="F153" s="67"/>
      <c r="G153" s="37"/>
      <c r="H153" s="39"/>
      <c r="I153" s="39"/>
      <c r="J153" s="38">
        <v>6700000</v>
      </c>
      <c r="K153" s="40" t="s">
        <v>149</v>
      </c>
      <c r="L153" s="41"/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1400000</v>
      </c>
      <c r="K154" s="40" t="s">
        <v>151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1300000</v>
      </c>
      <c r="K155" s="40" t="s">
        <v>150</v>
      </c>
      <c r="L155" s="41"/>
    </row>
    <row r="156" spans="1:13" ht="15">
      <c r="A156" s="23" t="s">
        <v>98</v>
      </c>
      <c r="B156" s="152"/>
      <c r="C156" s="36">
        <v>43481</v>
      </c>
      <c r="D156" s="36">
        <v>43483</v>
      </c>
      <c r="E156" s="36">
        <v>43484</v>
      </c>
      <c r="F156" s="67"/>
      <c r="G156" s="37">
        <v>15000000</v>
      </c>
      <c r="H156" s="39" t="s">
        <v>37</v>
      </c>
      <c r="I156" s="39" t="s">
        <v>60</v>
      </c>
      <c r="J156" s="38">
        <v>9000000</v>
      </c>
      <c r="K156" s="40" t="s">
        <v>117</v>
      </c>
      <c r="L156" s="41" t="s">
        <v>66</v>
      </c>
      <c r="M156" s="170">
        <f>DAYS360(C156,D156)</f>
        <v>2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5000000</v>
      </c>
      <c r="K157" s="40" t="s">
        <v>112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1000000</v>
      </c>
      <c r="K158" s="40" t="s">
        <v>153</v>
      </c>
      <c r="L158" s="41"/>
    </row>
    <row r="159" spans="1:13" ht="15">
      <c r="A159" s="23" t="s">
        <v>99</v>
      </c>
      <c r="B159" s="152"/>
      <c r="C159" s="36">
        <v>43484</v>
      </c>
      <c r="D159" s="36">
        <v>43485</v>
      </c>
      <c r="E159" s="36">
        <v>43487</v>
      </c>
      <c r="F159" s="67"/>
      <c r="G159" s="37">
        <v>17800000</v>
      </c>
      <c r="H159" s="39" t="s">
        <v>37</v>
      </c>
      <c r="I159" s="39" t="s">
        <v>60</v>
      </c>
      <c r="J159" s="38">
        <v>11558000</v>
      </c>
      <c r="K159" s="40" t="s">
        <v>147</v>
      </c>
      <c r="L159" s="41" t="s">
        <v>104</v>
      </c>
      <c r="M159" s="170">
        <f>DAYS360(C159,D159)</f>
        <v>1</v>
      </c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1458000</v>
      </c>
      <c r="K160" s="40" t="s">
        <v>148</v>
      </c>
      <c r="L160" s="41"/>
    </row>
    <row r="161" spans="1:12" ht="15">
      <c r="A161" s="23"/>
      <c r="B161" s="152"/>
      <c r="C161" s="36"/>
      <c r="D161" s="36"/>
      <c r="E161" s="36"/>
      <c r="F161" s="67"/>
      <c r="G161" s="37"/>
      <c r="H161" s="39"/>
      <c r="I161" s="39"/>
      <c r="J161" s="38">
        <v>1438000</v>
      </c>
      <c r="K161" s="40" t="s">
        <v>109</v>
      </c>
      <c r="L161" s="41"/>
    </row>
    <row r="162" spans="1:12" ht="15">
      <c r="A162" s="23"/>
      <c r="B162" s="152"/>
      <c r="C162" s="36"/>
      <c r="D162" s="36"/>
      <c r="E162" s="36"/>
      <c r="F162" s="67"/>
      <c r="G162" s="37"/>
      <c r="H162" s="39"/>
      <c r="I162" s="39"/>
      <c r="J162" s="38">
        <v>1193000</v>
      </c>
      <c r="K162" s="40" t="s">
        <v>112</v>
      </c>
      <c r="L162" s="41"/>
    </row>
    <row r="163" spans="1:12" ht="15">
      <c r="A163" s="23"/>
      <c r="B163" s="152"/>
      <c r="C163" s="36"/>
      <c r="D163" s="36"/>
      <c r="E163" s="36"/>
      <c r="F163" s="67"/>
      <c r="G163" s="37"/>
      <c r="H163" s="39"/>
      <c r="I163" s="39"/>
      <c r="J163" s="38">
        <v>1000000</v>
      </c>
      <c r="K163" s="40" t="s">
        <v>154</v>
      </c>
      <c r="L163" s="41"/>
    </row>
    <row r="164" spans="1:12" ht="15">
      <c r="A164" s="23"/>
      <c r="B164" s="152"/>
      <c r="C164" s="36"/>
      <c r="D164" s="36"/>
      <c r="E164" s="36"/>
      <c r="F164" s="67"/>
      <c r="G164" s="37"/>
      <c r="H164" s="39"/>
      <c r="I164" s="39"/>
      <c r="J164" s="38">
        <v>849000</v>
      </c>
      <c r="K164" s="40" t="s">
        <v>123</v>
      </c>
      <c r="L164" s="41"/>
    </row>
    <row r="165" spans="1:12" ht="15">
      <c r="A165" s="23"/>
      <c r="B165" s="152"/>
      <c r="C165" s="36"/>
      <c r="D165" s="36"/>
      <c r="E165" s="36"/>
      <c r="F165" s="67"/>
      <c r="G165" s="37"/>
      <c r="H165" s="39"/>
      <c r="I165" s="39"/>
      <c r="J165" s="38">
        <v>261000</v>
      </c>
      <c r="K165" s="40" t="s">
        <v>153</v>
      </c>
      <c r="L165" s="41"/>
    </row>
    <row r="166" spans="1:12" ht="15">
      <c r="A166" s="23"/>
      <c r="B166" s="152"/>
      <c r="C166" s="36"/>
      <c r="D166" s="36"/>
      <c r="E166" s="36"/>
      <c r="F166" s="67"/>
      <c r="G166" s="37"/>
      <c r="H166" s="39"/>
      <c r="I166" s="39"/>
      <c r="J166" s="38">
        <v>36000</v>
      </c>
      <c r="K166" s="40" t="s">
        <v>117</v>
      </c>
      <c r="L166" s="41"/>
    </row>
    <row r="167" spans="1:12" ht="15">
      <c r="A167" s="23"/>
      <c r="B167" s="152"/>
      <c r="C167" s="36"/>
      <c r="D167" s="36"/>
      <c r="E167" s="36"/>
      <c r="F167" s="67"/>
      <c r="G167" s="37"/>
      <c r="H167" s="39"/>
      <c r="I167" s="39"/>
      <c r="J167" s="38">
        <v>7000</v>
      </c>
      <c r="K167" s="40" t="s">
        <v>114</v>
      </c>
      <c r="L167" s="41"/>
    </row>
    <row r="168" spans="1:12" ht="15">
      <c r="A168" s="23"/>
      <c r="B168" s="152"/>
      <c r="C168" s="36"/>
      <c r="D168" s="36"/>
      <c r="E168" s="36"/>
      <c r="F168" s="51">
        <f>SUM(F39:F167)</f>
        <v>0</v>
      </c>
      <c r="G168" s="51">
        <f>SUM(G39:G167)</f>
        <v>822170000</v>
      </c>
      <c r="H168" s="52"/>
      <c r="I168" s="53">
        <f>G168-J168</f>
        <v>0</v>
      </c>
      <c r="J168" s="51">
        <f>SUM(J39:J167)</f>
        <v>822170000</v>
      </c>
      <c r="K168" s="40"/>
      <c r="L168" s="41"/>
    </row>
    <row r="169" spans="1:12" ht="25.5" customHeight="1">
      <c r="A169" s="69" t="s">
        <v>51</v>
      </c>
      <c r="B169" s="70"/>
      <c r="C169" s="71"/>
      <c r="D169" s="71"/>
      <c r="E169" s="72"/>
      <c r="F169" s="73"/>
      <c r="G169" s="73"/>
      <c r="H169" s="74"/>
      <c r="I169" s="75"/>
      <c r="J169" s="87"/>
      <c r="K169" s="162"/>
      <c r="L169" s="77" t="s">
        <v>51</v>
      </c>
    </row>
    <row r="170" spans="1:12" ht="15">
      <c r="A170" s="78"/>
      <c r="B170" s="79"/>
      <c r="C170" s="80"/>
      <c r="D170" s="80"/>
      <c r="E170" s="81" t="s">
        <v>155</v>
      </c>
      <c r="F170" s="82"/>
      <c r="G170" s="82"/>
      <c r="H170" s="83"/>
      <c r="I170" s="84"/>
      <c r="J170" s="85"/>
      <c r="K170" s="160"/>
      <c r="L170" s="86"/>
    </row>
    <row r="171" spans="1:14" s="60" customFormat="1" ht="15">
      <c r="A171" s="78"/>
      <c r="B171" s="79"/>
      <c r="C171" s="80"/>
      <c r="D171" s="80"/>
      <c r="E171" s="81"/>
      <c r="F171" s="82"/>
      <c r="G171" s="82"/>
      <c r="H171" s="83"/>
      <c r="I171" s="84"/>
      <c r="J171" s="85"/>
      <c r="K171" s="160"/>
      <c r="L171" s="86"/>
      <c r="M171" s="170"/>
      <c r="N171" s="6"/>
    </row>
    <row r="172" spans="1:12" ht="15">
      <c r="A172" s="23"/>
      <c r="B172" s="24" t="s">
        <v>19</v>
      </c>
      <c r="C172" s="25"/>
      <c r="D172" s="20"/>
      <c r="E172" s="20"/>
      <c r="F172" s="20"/>
      <c r="G172" s="20"/>
      <c r="H172" s="26"/>
      <c r="I172" s="26"/>
      <c r="J172" s="20"/>
      <c r="K172" s="26"/>
      <c r="L172" s="14"/>
    </row>
    <row r="173" spans="1:12" ht="15">
      <c r="A173" s="27"/>
      <c r="B173" s="28"/>
      <c r="C173" s="29" t="s">
        <v>6</v>
      </c>
      <c r="D173" s="30"/>
      <c r="E173" s="30"/>
      <c r="F173" s="30"/>
      <c r="G173" s="31" t="s">
        <v>32</v>
      </c>
      <c r="H173" s="32">
        <f>MEDIAN(M174:M187)</f>
        <v>1.5</v>
      </c>
      <c r="I173" s="29" t="s">
        <v>33</v>
      </c>
      <c r="J173" s="30"/>
      <c r="K173" s="156"/>
      <c r="L173" s="33"/>
    </row>
    <row r="174" spans="1:13" ht="15">
      <c r="A174" s="23" t="s">
        <v>62</v>
      </c>
      <c r="B174" s="152"/>
      <c r="C174" s="36">
        <v>43460</v>
      </c>
      <c r="D174" s="36">
        <v>43462</v>
      </c>
      <c r="E174" s="36">
        <v>43467</v>
      </c>
      <c r="F174" s="67"/>
      <c r="G174" s="37">
        <v>46500000</v>
      </c>
      <c r="H174" s="39" t="s">
        <v>37</v>
      </c>
      <c r="I174" s="39" t="s">
        <v>73</v>
      </c>
      <c r="J174" s="38">
        <v>18000000</v>
      </c>
      <c r="K174" s="40" t="s">
        <v>67</v>
      </c>
      <c r="L174" s="41" t="s">
        <v>63</v>
      </c>
      <c r="M174" s="170">
        <f>DAYS360(C174,D174)</f>
        <v>2</v>
      </c>
    </row>
    <row r="175" spans="1:12" ht="15">
      <c r="A175" s="23"/>
      <c r="B175" s="152"/>
      <c r="C175" s="36"/>
      <c r="D175" s="36"/>
      <c r="E175" s="36"/>
      <c r="F175" s="67"/>
      <c r="G175" s="37"/>
      <c r="H175" s="39"/>
      <c r="I175" s="39"/>
      <c r="J175" s="38">
        <v>15871752</v>
      </c>
      <c r="K175" s="40" t="s">
        <v>68</v>
      </c>
      <c r="L175" s="41"/>
    </row>
    <row r="176" spans="1:12" ht="15">
      <c r="A176" s="23"/>
      <c r="B176" s="152"/>
      <c r="C176" s="36"/>
      <c r="D176" s="36"/>
      <c r="E176" s="36"/>
      <c r="F176" s="67"/>
      <c r="G176" s="37"/>
      <c r="H176" s="39"/>
      <c r="I176" s="39"/>
      <c r="J176" s="38">
        <v>7712368</v>
      </c>
      <c r="K176" s="40" t="s">
        <v>69</v>
      </c>
      <c r="L176" s="41"/>
    </row>
    <row r="177" spans="1:12" ht="15">
      <c r="A177" s="23"/>
      <c r="B177" s="152"/>
      <c r="C177" s="36"/>
      <c r="D177" s="36"/>
      <c r="E177" s="36"/>
      <c r="F177" s="67"/>
      <c r="G177" s="37"/>
      <c r="H177" s="39"/>
      <c r="I177" s="39"/>
      <c r="J177" s="38">
        <v>1741795</v>
      </c>
      <c r="K177" s="40" t="s">
        <v>70</v>
      </c>
      <c r="L177" s="41"/>
    </row>
    <row r="178" spans="1:12" ht="15">
      <c r="A178" s="23"/>
      <c r="B178" s="152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71</v>
      </c>
      <c r="L178" s="41"/>
    </row>
    <row r="179" spans="1:12" ht="15">
      <c r="A179" s="23"/>
      <c r="B179" s="152"/>
      <c r="C179" s="36"/>
      <c r="D179" s="36"/>
      <c r="E179" s="36"/>
      <c r="F179" s="67"/>
      <c r="G179" s="37"/>
      <c r="H179" s="39"/>
      <c r="I179" s="39"/>
      <c r="J179" s="38">
        <v>174085</v>
      </c>
      <c r="K179" s="40" t="s">
        <v>72</v>
      </c>
      <c r="L179" s="41"/>
    </row>
    <row r="180" spans="1:13" ht="15">
      <c r="A180" s="23" t="s">
        <v>64</v>
      </c>
      <c r="B180" s="152"/>
      <c r="C180" s="36">
        <v>43475</v>
      </c>
      <c r="D180" s="36">
        <v>43475</v>
      </c>
      <c r="E180" s="36">
        <v>43477</v>
      </c>
      <c r="F180" s="67"/>
      <c r="G180" s="37">
        <v>17750000</v>
      </c>
      <c r="H180" s="39" t="s">
        <v>37</v>
      </c>
      <c r="I180" s="39" t="s">
        <v>73</v>
      </c>
      <c r="J180" s="38">
        <v>5000000</v>
      </c>
      <c r="K180" s="40" t="s">
        <v>68</v>
      </c>
      <c r="L180" s="41" t="s">
        <v>63</v>
      </c>
      <c r="M180" s="170">
        <f>DAYS360(C180,D180)</f>
        <v>0</v>
      </c>
    </row>
    <row r="181" spans="1:12" ht="15">
      <c r="A181" s="23"/>
      <c r="B181" s="152"/>
      <c r="C181" s="36"/>
      <c r="D181" s="36"/>
      <c r="E181" s="36"/>
      <c r="F181" s="67"/>
      <c r="G181" s="37"/>
      <c r="H181" s="39"/>
      <c r="I181" s="39"/>
      <c r="J181" s="38">
        <v>3734373</v>
      </c>
      <c r="K181" s="40" t="s">
        <v>71</v>
      </c>
      <c r="L181" s="41"/>
    </row>
    <row r="182" spans="1:12" ht="15">
      <c r="A182" s="23"/>
      <c r="B182" s="152"/>
      <c r="C182" s="36"/>
      <c r="D182" s="36"/>
      <c r="E182" s="36"/>
      <c r="F182" s="67"/>
      <c r="G182" s="37"/>
      <c r="H182" s="39"/>
      <c r="I182" s="39"/>
      <c r="J182" s="38">
        <v>9015627</v>
      </c>
      <c r="K182" s="40" t="s">
        <v>74</v>
      </c>
      <c r="L182" s="41"/>
    </row>
    <row r="183" spans="1:13" ht="15">
      <c r="A183" s="23" t="s">
        <v>65</v>
      </c>
      <c r="B183" s="152"/>
      <c r="C183" s="36">
        <v>43486</v>
      </c>
      <c r="D183" s="36">
        <v>43487</v>
      </c>
      <c r="E183" s="36">
        <v>43490</v>
      </c>
      <c r="F183" s="67"/>
      <c r="G183" s="37">
        <v>44000000</v>
      </c>
      <c r="H183" s="39" t="s">
        <v>37</v>
      </c>
      <c r="I183" s="39" t="s">
        <v>60</v>
      </c>
      <c r="J183" s="38">
        <v>30152778</v>
      </c>
      <c r="K183" s="40" t="s">
        <v>68</v>
      </c>
      <c r="L183" s="41" t="s">
        <v>66</v>
      </c>
      <c r="M183" s="170">
        <f>DAYS360(C183,D183)</f>
        <v>1</v>
      </c>
    </row>
    <row r="184" spans="1:12" ht="15">
      <c r="A184" s="23"/>
      <c r="B184" s="152"/>
      <c r="C184" s="36"/>
      <c r="D184" s="36"/>
      <c r="E184" s="36"/>
      <c r="F184" s="67"/>
      <c r="G184" s="37"/>
      <c r="H184" s="39"/>
      <c r="I184" s="39"/>
      <c r="J184" s="38">
        <v>3450085</v>
      </c>
      <c r="K184" s="40" t="s">
        <v>71</v>
      </c>
      <c r="L184" s="41"/>
    </row>
    <row r="185" spans="1:12" ht="15">
      <c r="A185" s="23"/>
      <c r="B185" s="152"/>
      <c r="C185" s="36"/>
      <c r="D185" s="36"/>
      <c r="E185" s="36"/>
      <c r="F185" s="67"/>
      <c r="G185" s="37"/>
      <c r="H185" s="39"/>
      <c r="I185" s="39"/>
      <c r="J185" s="38">
        <v>10397137</v>
      </c>
      <c r="K185" s="40" t="s">
        <v>67</v>
      </c>
      <c r="L185" s="41"/>
    </row>
    <row r="186" spans="1:12" ht="15">
      <c r="A186" s="27"/>
      <c r="B186" s="42"/>
      <c r="C186" s="29" t="s">
        <v>7</v>
      </c>
      <c r="D186" s="30"/>
      <c r="E186" s="30"/>
      <c r="F186" s="30"/>
      <c r="G186" s="31" t="s">
        <v>32</v>
      </c>
      <c r="H186" s="32">
        <f>MEDIAN(M187:M189)</f>
        <v>2</v>
      </c>
      <c r="I186" s="29" t="s">
        <v>33</v>
      </c>
      <c r="J186" s="30"/>
      <c r="K186" s="156"/>
      <c r="L186" s="43"/>
    </row>
    <row r="187" spans="1:13" ht="15">
      <c r="A187" s="23" t="s">
        <v>76</v>
      </c>
      <c r="B187" s="152"/>
      <c r="C187" s="36">
        <v>43475</v>
      </c>
      <c r="D187" s="36">
        <v>43477</v>
      </c>
      <c r="E187" s="36">
        <v>43478</v>
      </c>
      <c r="F187" s="67"/>
      <c r="G187" s="37">
        <v>28000000</v>
      </c>
      <c r="H187" s="39" t="s">
        <v>37</v>
      </c>
      <c r="I187" s="39" t="s">
        <v>73</v>
      </c>
      <c r="J187" s="38">
        <v>13998758</v>
      </c>
      <c r="K187" s="40" t="s">
        <v>71</v>
      </c>
      <c r="L187" s="41" t="s">
        <v>63</v>
      </c>
      <c r="M187" s="170">
        <f>DAYS360(C187,D187)</f>
        <v>2</v>
      </c>
    </row>
    <row r="188" spans="1:12" ht="15">
      <c r="A188" s="23"/>
      <c r="B188" s="152"/>
      <c r="C188" s="36"/>
      <c r="D188" s="36"/>
      <c r="E188" s="36"/>
      <c r="F188" s="67"/>
      <c r="G188" s="37"/>
      <c r="H188" s="39"/>
      <c r="I188" s="39"/>
      <c r="J188" s="38">
        <v>8530952</v>
      </c>
      <c r="K188" s="40" t="s">
        <v>74</v>
      </c>
      <c r="L188" s="41"/>
    </row>
    <row r="189" spans="1:12" ht="15">
      <c r="A189" s="23"/>
      <c r="B189" s="152"/>
      <c r="C189" s="36"/>
      <c r="D189" s="36"/>
      <c r="E189" s="36"/>
      <c r="F189" s="67"/>
      <c r="G189" s="37"/>
      <c r="H189" s="39"/>
      <c r="I189" s="39"/>
      <c r="J189" s="38">
        <v>5470290</v>
      </c>
      <c r="K189" s="40" t="s">
        <v>75</v>
      </c>
      <c r="L189" s="41"/>
    </row>
    <row r="190" spans="1:12" ht="15">
      <c r="A190" s="27"/>
      <c r="B190" s="42"/>
      <c r="C190" s="29" t="s">
        <v>30</v>
      </c>
      <c r="D190" s="30"/>
      <c r="E190" s="30"/>
      <c r="F190" s="30"/>
      <c r="G190" s="31" t="s">
        <v>32</v>
      </c>
      <c r="H190" s="32" t="s">
        <v>39</v>
      </c>
      <c r="I190" s="29" t="s">
        <v>33</v>
      </c>
      <c r="J190" s="30"/>
      <c r="K190" s="156"/>
      <c r="L190" s="43"/>
    </row>
    <row r="191" spans="1:12" ht="15">
      <c r="A191" s="93" t="s">
        <v>39</v>
      </c>
      <c r="B191" s="20"/>
      <c r="C191" s="94"/>
      <c r="D191" s="94"/>
      <c r="E191" s="94"/>
      <c r="F191" s="95"/>
      <c r="G191" s="20"/>
      <c r="H191" s="55"/>
      <c r="I191" s="55"/>
      <c r="J191" s="96"/>
      <c r="K191" s="97"/>
      <c r="L191" s="98"/>
    </row>
    <row r="192" spans="1:12" ht="15">
      <c r="A192" s="27"/>
      <c r="B192" s="42"/>
      <c r="C192" s="29" t="s">
        <v>8</v>
      </c>
      <c r="D192" s="30"/>
      <c r="E192" s="30"/>
      <c r="F192" s="30"/>
      <c r="G192" s="31" t="s">
        <v>32</v>
      </c>
      <c r="H192" s="32" t="s">
        <v>39</v>
      </c>
      <c r="I192" s="29" t="s">
        <v>33</v>
      </c>
      <c r="J192" s="30"/>
      <c r="K192" s="156"/>
      <c r="L192" s="43"/>
    </row>
    <row r="193" spans="1:12" ht="15">
      <c r="A193" s="93" t="s">
        <v>39</v>
      </c>
      <c r="B193" s="20"/>
      <c r="C193" s="94"/>
      <c r="D193" s="94"/>
      <c r="E193" s="94"/>
      <c r="F193" s="95"/>
      <c r="G193" s="20"/>
      <c r="H193" s="55"/>
      <c r="I193" s="55"/>
      <c r="J193" s="96"/>
      <c r="K193" s="97"/>
      <c r="L193" s="98"/>
    </row>
    <row r="194" spans="1:12" ht="15">
      <c r="A194" s="100"/>
      <c r="B194" s="101"/>
      <c r="C194" s="102" t="s">
        <v>47</v>
      </c>
      <c r="D194" s="103"/>
      <c r="E194" s="103"/>
      <c r="F194" s="103"/>
      <c r="G194" s="31" t="s">
        <v>32</v>
      </c>
      <c r="H194" s="32" t="s">
        <v>39</v>
      </c>
      <c r="I194" s="29" t="s">
        <v>33</v>
      </c>
      <c r="J194" s="103"/>
      <c r="K194" s="163"/>
      <c r="L194" s="104"/>
    </row>
    <row r="195" spans="1:12" ht="15">
      <c r="A195" s="93" t="s">
        <v>39</v>
      </c>
      <c r="B195" s="20"/>
      <c r="C195" s="35"/>
      <c r="D195" s="36"/>
      <c r="E195" s="36"/>
      <c r="F195" s="59"/>
      <c r="G195" s="59"/>
      <c r="H195" s="99"/>
      <c r="I195" s="55"/>
      <c r="J195" s="38"/>
      <c r="K195" s="40"/>
      <c r="L195" s="92"/>
    </row>
    <row r="196" spans="1:12" ht="15">
      <c r="A196" s="27"/>
      <c r="B196" s="42"/>
      <c r="C196" s="29" t="s">
        <v>18</v>
      </c>
      <c r="D196" s="30"/>
      <c r="E196" s="30"/>
      <c r="F196" s="30"/>
      <c r="G196" s="31" t="s">
        <v>32</v>
      </c>
      <c r="H196" s="32" t="s">
        <v>39</v>
      </c>
      <c r="I196" s="29" t="s">
        <v>33</v>
      </c>
      <c r="J196" s="30"/>
      <c r="K196" s="156"/>
      <c r="L196" s="43"/>
    </row>
    <row r="197" spans="1:12" ht="15">
      <c r="A197" s="93" t="s">
        <v>39</v>
      </c>
      <c r="B197" s="20"/>
      <c r="C197" s="94"/>
      <c r="D197" s="94"/>
      <c r="E197" s="94"/>
      <c r="F197" s="95"/>
      <c r="G197" s="20"/>
      <c r="H197" s="55"/>
      <c r="I197" s="55"/>
      <c r="J197" s="96"/>
      <c r="K197" s="97"/>
      <c r="L197" s="98"/>
    </row>
    <row r="198" spans="1:12" ht="15">
      <c r="A198" s="27"/>
      <c r="B198" s="42"/>
      <c r="C198" s="29" t="s">
        <v>50</v>
      </c>
      <c r="D198" s="30"/>
      <c r="E198" s="30"/>
      <c r="F198" s="30"/>
      <c r="G198" s="31" t="s">
        <v>32</v>
      </c>
      <c r="H198" s="32" t="s">
        <v>39</v>
      </c>
      <c r="I198" s="29" t="s">
        <v>33</v>
      </c>
      <c r="J198" s="30"/>
      <c r="K198" s="156"/>
      <c r="L198" s="43"/>
    </row>
    <row r="199" spans="1:12" ht="15">
      <c r="A199" s="93" t="s">
        <v>39</v>
      </c>
      <c r="B199" s="20"/>
      <c r="C199" s="35"/>
      <c r="D199" s="36"/>
      <c r="E199" s="36"/>
      <c r="F199" s="59"/>
      <c r="G199" s="59"/>
      <c r="H199" s="99"/>
      <c r="I199" s="55"/>
      <c r="J199" s="38"/>
      <c r="K199" s="40"/>
      <c r="L199" s="92"/>
    </row>
    <row r="200" spans="1:12" ht="15">
      <c r="A200" s="27"/>
      <c r="B200" s="42"/>
      <c r="C200" s="29" t="s">
        <v>23</v>
      </c>
      <c r="D200" s="30"/>
      <c r="E200" s="30"/>
      <c r="F200" s="30"/>
      <c r="G200" s="31" t="s">
        <v>32</v>
      </c>
      <c r="H200" s="32" t="s">
        <v>39</v>
      </c>
      <c r="I200" s="29" t="s">
        <v>33</v>
      </c>
      <c r="J200" s="30"/>
      <c r="K200" s="156"/>
      <c r="L200" s="43"/>
    </row>
    <row r="201" spans="1:12" ht="15">
      <c r="A201" s="93" t="s">
        <v>39</v>
      </c>
      <c r="B201" s="20"/>
      <c r="C201" s="94"/>
      <c r="D201" s="94"/>
      <c r="E201" s="94"/>
      <c r="F201" s="95"/>
      <c r="G201" s="20"/>
      <c r="H201" s="55"/>
      <c r="I201" s="55"/>
      <c r="J201" s="96"/>
      <c r="K201" s="97"/>
      <c r="L201" s="98"/>
    </row>
    <row r="202" spans="1:12" ht="15" customHeight="1">
      <c r="A202" s="23"/>
      <c r="B202" s="34"/>
      <c r="C202" s="153"/>
      <c r="D202" s="153"/>
      <c r="E202" s="153"/>
      <c r="F202" s="37"/>
      <c r="G202" s="37"/>
      <c r="H202" s="39"/>
      <c r="I202" s="39"/>
      <c r="J202" s="154"/>
      <c r="K202" s="157"/>
      <c r="L202" s="41"/>
    </row>
    <row r="203" spans="1:12" ht="15" customHeight="1">
      <c r="A203" s="23"/>
      <c r="B203" s="34"/>
      <c r="C203" s="153"/>
      <c r="D203" s="153"/>
      <c r="E203" s="153"/>
      <c r="F203" s="37"/>
      <c r="G203" s="37"/>
      <c r="H203" s="39"/>
      <c r="I203" s="39"/>
      <c r="J203" s="154"/>
      <c r="K203" s="157"/>
      <c r="L203" s="41"/>
    </row>
    <row r="204" spans="1:12" ht="15" customHeight="1">
      <c r="A204" s="23"/>
      <c r="B204" s="34"/>
      <c r="C204" s="153"/>
      <c r="D204" s="153"/>
      <c r="E204" s="153"/>
      <c r="F204" s="37"/>
      <c r="G204" s="37"/>
      <c r="H204" s="39"/>
      <c r="I204" s="39"/>
      <c r="J204" s="154"/>
      <c r="K204" s="157"/>
      <c r="L204" s="41"/>
    </row>
    <row r="205" spans="1:12" ht="15" customHeight="1">
      <c r="A205" s="23"/>
      <c r="B205" s="34"/>
      <c r="C205" s="153"/>
      <c r="D205" s="153"/>
      <c r="E205" s="153"/>
      <c r="F205" s="37"/>
      <c r="G205" s="37"/>
      <c r="H205" s="39"/>
      <c r="I205" s="39"/>
      <c r="J205" s="154"/>
      <c r="K205" s="157"/>
      <c r="L205" s="41"/>
    </row>
    <row r="206" spans="1:12" ht="15" customHeight="1">
      <c r="A206" s="23"/>
      <c r="B206" s="34"/>
      <c r="C206" s="153"/>
      <c r="D206" s="153"/>
      <c r="E206" s="153"/>
      <c r="F206" s="37"/>
      <c r="G206" s="37"/>
      <c r="H206" s="39"/>
      <c r="I206" s="39"/>
      <c r="J206" s="154"/>
      <c r="K206" s="157"/>
      <c r="L206" s="41"/>
    </row>
    <row r="207" spans="1:12" ht="15" customHeight="1">
      <c r="A207" s="23"/>
      <c r="B207" s="34"/>
      <c r="C207" s="153"/>
      <c r="D207" s="153"/>
      <c r="E207" s="153"/>
      <c r="F207" s="37"/>
      <c r="G207" s="37"/>
      <c r="H207" s="39"/>
      <c r="I207" s="39"/>
      <c r="J207" s="154"/>
      <c r="K207" s="157"/>
      <c r="L207" s="41"/>
    </row>
    <row r="208" spans="1:13" ht="15">
      <c r="A208" s="23"/>
      <c r="B208" s="105"/>
      <c r="C208" s="106"/>
      <c r="D208" s="107"/>
      <c r="E208" s="106"/>
      <c r="F208" s="108">
        <f>SUM(F174:F201)</f>
        <v>0</v>
      </c>
      <c r="G208" s="108">
        <f>SUM(G174:G201)</f>
        <v>136250000</v>
      </c>
      <c r="H208" s="109"/>
      <c r="I208" s="110"/>
      <c r="J208" s="108">
        <f>SUM(J174:J201)</f>
        <v>136250000</v>
      </c>
      <c r="K208" s="26"/>
      <c r="L208" s="111"/>
      <c r="M208" s="171"/>
    </row>
    <row r="209" spans="1:13" ht="15">
      <c r="A209" s="23"/>
      <c r="B209" s="105"/>
      <c r="C209" s="106"/>
      <c r="D209" s="106"/>
      <c r="E209" s="106"/>
      <c r="F209" s="112"/>
      <c r="G209" s="59"/>
      <c r="H209" s="99"/>
      <c r="I209" s="99"/>
      <c r="J209" s="59"/>
      <c r="K209" s="39"/>
      <c r="L209" s="41"/>
      <c r="M209" s="171"/>
    </row>
    <row r="210" spans="1:13" ht="15">
      <c r="A210" s="23"/>
      <c r="B210" s="105"/>
      <c r="C210" s="113" t="s">
        <v>21</v>
      </c>
      <c r="D210" s="114"/>
      <c r="E210" s="115"/>
      <c r="F210" s="116">
        <f>SUM(F17,F22,F30,F168,F208)</f>
        <v>0</v>
      </c>
      <c r="G210" s="116">
        <f>SUM(G17,G22,G30,G168,G208)</f>
        <v>972604281</v>
      </c>
      <c r="H210" s="117"/>
      <c r="I210" s="118"/>
      <c r="J210" s="119">
        <f>SUM(J17,J22,J30,J168,J208)</f>
        <v>972604281</v>
      </c>
      <c r="K210" s="39"/>
      <c r="L210" s="41"/>
      <c r="M210" s="171"/>
    </row>
    <row r="211" spans="1:13" ht="15">
      <c r="A211" s="69"/>
      <c r="B211" s="120"/>
      <c r="C211" s="121"/>
      <c r="D211" s="121"/>
      <c r="E211" s="122"/>
      <c r="F211" s="123"/>
      <c r="G211" s="124"/>
      <c r="H211" s="125"/>
      <c r="I211" s="125"/>
      <c r="J211" s="88"/>
      <c r="K211" s="126"/>
      <c r="L211" s="77"/>
      <c r="M211" s="171"/>
    </row>
    <row r="212" spans="1:13" ht="15">
      <c r="A212" s="127"/>
      <c r="B212" s="128"/>
      <c r="C212" s="128"/>
      <c r="D212" s="129"/>
      <c r="E212" s="130"/>
      <c r="F212" s="131"/>
      <c r="G212" s="131"/>
      <c r="H212" s="132"/>
      <c r="I212" s="132"/>
      <c r="J212" s="133"/>
      <c r="K212" s="132"/>
      <c r="L212" s="134"/>
      <c r="M212" s="171"/>
    </row>
    <row r="213" spans="1:13" ht="47.25">
      <c r="A213" s="19"/>
      <c r="B213" s="20"/>
      <c r="C213" s="61"/>
      <c r="D213" s="61"/>
      <c r="E213" s="135"/>
      <c r="F213" s="20"/>
      <c r="G213" s="136" t="s">
        <v>36</v>
      </c>
      <c r="H213" s="20"/>
      <c r="I213" s="20"/>
      <c r="J213" s="137"/>
      <c r="K213" s="26"/>
      <c r="L213" s="138"/>
      <c r="M213" s="171"/>
    </row>
    <row r="214" spans="1:13" ht="25.5">
      <c r="A214" s="48"/>
      <c r="B214" s="61"/>
      <c r="C214" s="20"/>
      <c r="D214" s="20"/>
      <c r="E214" s="20"/>
      <c r="F214" s="20"/>
      <c r="G214" s="139" t="s">
        <v>156</v>
      </c>
      <c r="H214" s="20"/>
      <c r="I214" s="20"/>
      <c r="J214" s="137"/>
      <c r="K214" s="26"/>
      <c r="L214" s="91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5" t="s">
        <v>44</v>
      </c>
      <c r="L217" s="143"/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6" t="s">
        <v>29</v>
      </c>
      <c r="L218" s="144">
        <f>J17</f>
        <v>3312681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6" t="s">
        <v>28</v>
      </c>
      <c r="L219" s="144">
        <f>J22</f>
        <v>0</v>
      </c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6" t="s">
        <v>27</v>
      </c>
      <c r="L220" s="144">
        <f>J30</f>
        <v>10871600</v>
      </c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6" t="s">
        <v>5</v>
      </c>
      <c r="L221" s="144">
        <f>J168</f>
        <v>822170000</v>
      </c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6" t="s">
        <v>19</v>
      </c>
      <c r="L222" s="144">
        <f>J208</f>
        <v>136250000</v>
      </c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7" t="s">
        <v>9</v>
      </c>
      <c r="L223" s="145">
        <f>SUM(L218:L222)</f>
        <v>972604281</v>
      </c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6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7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7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8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5" t="s">
        <v>43</v>
      </c>
      <c r="L231" s="143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6" t="s">
        <v>26</v>
      </c>
      <c r="L232" s="144">
        <f>SUMIF(H12:H201,"A45",F12:F201)</f>
        <v>0</v>
      </c>
      <c r="M232" s="171"/>
    </row>
    <row r="233" spans="1:13" ht="15">
      <c r="A233" s="140"/>
      <c r="B233" s="67"/>
      <c r="C233" s="67"/>
      <c r="D233" s="67"/>
      <c r="E233" s="67"/>
      <c r="F233" s="67"/>
      <c r="G233" s="67"/>
      <c r="H233" s="67"/>
      <c r="I233" s="67"/>
      <c r="J233" s="141"/>
      <c r="K233" s="166" t="s">
        <v>38</v>
      </c>
      <c r="L233" s="144">
        <f>SUMIF(H12:H201,"B150",F12:F201)</f>
        <v>0</v>
      </c>
      <c r="M233" s="171"/>
    </row>
    <row r="234" spans="1:13" ht="15">
      <c r="A234" s="140"/>
      <c r="B234" s="67"/>
      <c r="C234" s="67"/>
      <c r="D234" s="67"/>
      <c r="E234" s="67"/>
      <c r="F234" s="67"/>
      <c r="G234" s="67"/>
      <c r="H234" s="67"/>
      <c r="I234" s="67"/>
      <c r="J234" s="141"/>
      <c r="K234" s="168" t="s">
        <v>25</v>
      </c>
      <c r="L234" s="144">
        <f>SUMIF(H12:H201,"VHP",G12:G201)</f>
        <v>972604281</v>
      </c>
      <c r="M234" s="171"/>
    </row>
    <row r="235" spans="1:13" ht="15">
      <c r="A235" s="140"/>
      <c r="B235" s="67"/>
      <c r="C235" s="67"/>
      <c r="D235" s="67"/>
      <c r="E235" s="67"/>
      <c r="F235" s="67"/>
      <c r="G235" s="67"/>
      <c r="H235" s="67"/>
      <c r="I235" s="67"/>
      <c r="J235" s="141"/>
      <c r="K235" s="167" t="s">
        <v>9</v>
      </c>
      <c r="L235" s="145">
        <f>SUM(L232:L234)</f>
        <v>972604281</v>
      </c>
      <c r="M235" s="171"/>
    </row>
    <row r="236" spans="1:13" ht="15">
      <c r="A236" s="140"/>
      <c r="B236" s="67"/>
      <c r="C236" s="67"/>
      <c r="D236" s="67"/>
      <c r="E236" s="67"/>
      <c r="F236" s="67"/>
      <c r="G236" s="67"/>
      <c r="H236" s="67"/>
      <c r="I236" s="67"/>
      <c r="J236" s="141"/>
      <c r="K236" s="164"/>
      <c r="L236" s="142"/>
      <c r="M236" s="171"/>
    </row>
    <row r="237" spans="1:13" ht="15">
      <c r="A237" s="140"/>
      <c r="B237" s="67"/>
      <c r="C237" s="67"/>
      <c r="D237" s="67"/>
      <c r="E237" s="67"/>
      <c r="F237" s="67"/>
      <c r="G237" s="67"/>
      <c r="H237" s="67"/>
      <c r="I237" s="67"/>
      <c r="J237" s="141"/>
      <c r="K237" s="164"/>
      <c r="L237" s="142"/>
      <c r="M237" s="171"/>
    </row>
    <row r="238" spans="1:13" ht="15">
      <c r="A238" s="140"/>
      <c r="B238" s="67"/>
      <c r="C238" s="67"/>
      <c r="D238" s="67"/>
      <c r="E238" s="67"/>
      <c r="F238" s="67"/>
      <c r="G238" s="67"/>
      <c r="H238" s="67"/>
      <c r="I238" s="67"/>
      <c r="J238" s="141"/>
      <c r="K238" s="169"/>
      <c r="L238" s="142"/>
      <c r="M238" s="171"/>
    </row>
    <row r="239" spans="1:13" ht="15">
      <c r="A239" s="140"/>
      <c r="B239" s="67"/>
      <c r="C239" s="67"/>
      <c r="D239" s="67"/>
      <c r="E239" s="67"/>
      <c r="F239" s="67"/>
      <c r="G239" s="67"/>
      <c r="H239" s="67"/>
      <c r="I239" s="67"/>
      <c r="J239" s="141"/>
      <c r="K239" s="164"/>
      <c r="L239" s="142"/>
      <c r="M239" s="171"/>
    </row>
    <row r="240" spans="1:13" ht="15">
      <c r="A240" s="140"/>
      <c r="B240" s="67"/>
      <c r="C240" s="67"/>
      <c r="D240" s="67"/>
      <c r="E240" s="67"/>
      <c r="F240" s="67"/>
      <c r="G240" s="67"/>
      <c r="H240" s="67"/>
      <c r="I240" s="67"/>
      <c r="J240" s="141"/>
      <c r="K240" s="164"/>
      <c r="L240" s="142"/>
      <c r="M240" s="171"/>
    </row>
    <row r="241" spans="1:13" ht="15">
      <c r="A241" s="140"/>
      <c r="B241" s="67"/>
      <c r="C241" s="67"/>
      <c r="D241" s="67"/>
      <c r="E241" s="67"/>
      <c r="F241" s="67"/>
      <c r="G241" s="67"/>
      <c r="H241" s="67"/>
      <c r="I241" s="67"/>
      <c r="J241" s="141"/>
      <c r="K241" s="164"/>
      <c r="L241" s="142"/>
      <c r="M241" s="171"/>
    </row>
    <row r="242" spans="1:13" ht="15">
      <c r="A242" s="140"/>
      <c r="B242" s="67"/>
      <c r="C242" s="67"/>
      <c r="D242" s="67"/>
      <c r="E242" s="67"/>
      <c r="F242" s="67"/>
      <c r="G242" s="67"/>
      <c r="H242" s="67"/>
      <c r="I242" s="67"/>
      <c r="J242" s="141"/>
      <c r="K242" s="164"/>
      <c r="L242" s="142"/>
      <c r="M242" s="171"/>
    </row>
    <row r="243" spans="1:13" ht="15">
      <c r="A243" s="140"/>
      <c r="B243" s="67"/>
      <c r="C243" s="67"/>
      <c r="D243" s="67"/>
      <c r="E243" s="67"/>
      <c r="F243" s="67"/>
      <c r="G243" s="67"/>
      <c r="H243" s="67"/>
      <c r="I243" s="67"/>
      <c r="J243" s="141"/>
      <c r="K243" s="164"/>
      <c r="L243" s="142"/>
      <c r="M243" s="171"/>
    </row>
    <row r="244" spans="1:13" ht="15">
      <c r="A244" s="140"/>
      <c r="B244" s="67"/>
      <c r="C244" s="67"/>
      <c r="D244" s="67"/>
      <c r="E244" s="67"/>
      <c r="F244" s="67"/>
      <c r="G244" s="67"/>
      <c r="H244" s="67"/>
      <c r="I244" s="67"/>
      <c r="J244" s="141"/>
      <c r="K244" s="164"/>
      <c r="L244" s="142"/>
      <c r="M244" s="171"/>
    </row>
    <row r="245" spans="1:13" ht="15">
      <c r="A245" s="140"/>
      <c r="B245" s="67"/>
      <c r="C245" s="67"/>
      <c r="D245" s="67"/>
      <c r="E245" s="67"/>
      <c r="F245" s="67"/>
      <c r="G245" s="67"/>
      <c r="H245" s="67"/>
      <c r="I245" s="67"/>
      <c r="J245" s="141"/>
      <c r="K245" s="164"/>
      <c r="L245" s="142"/>
      <c r="M245" s="171"/>
    </row>
    <row r="246" spans="1:13" ht="15">
      <c r="A246" s="140"/>
      <c r="B246" s="67"/>
      <c r="C246" s="67"/>
      <c r="D246" s="67"/>
      <c r="E246" s="67"/>
      <c r="F246" s="67"/>
      <c r="G246" s="67"/>
      <c r="H246" s="67"/>
      <c r="I246" s="67"/>
      <c r="J246" s="141"/>
      <c r="K246" s="164"/>
      <c r="L246" s="142"/>
      <c r="M246" s="171"/>
    </row>
    <row r="247" spans="1:13" ht="15">
      <c r="A247" s="140"/>
      <c r="B247" s="67"/>
      <c r="C247" s="67"/>
      <c r="D247" s="67"/>
      <c r="E247" s="67"/>
      <c r="F247" s="67"/>
      <c r="G247" s="67"/>
      <c r="H247" s="67"/>
      <c r="I247" s="67"/>
      <c r="J247" s="141"/>
      <c r="K247" s="164"/>
      <c r="L247" s="142"/>
      <c r="M247" s="171"/>
    </row>
    <row r="248" spans="1:13" ht="15">
      <c r="A248" s="140"/>
      <c r="B248" s="67"/>
      <c r="C248" s="67"/>
      <c r="D248" s="67"/>
      <c r="E248" s="67"/>
      <c r="F248" s="67"/>
      <c r="G248" s="67"/>
      <c r="H248" s="67"/>
      <c r="I248" s="67"/>
      <c r="J248" s="141"/>
      <c r="K248" s="164"/>
      <c r="L248" s="142"/>
      <c r="M248" s="171"/>
    </row>
    <row r="249" spans="1:13" ht="15">
      <c r="A249" s="140"/>
      <c r="B249" s="67"/>
      <c r="C249" s="67"/>
      <c r="D249" s="67"/>
      <c r="E249" s="67"/>
      <c r="F249" s="67"/>
      <c r="G249" s="67"/>
      <c r="H249" s="67"/>
      <c r="I249" s="67"/>
      <c r="J249" s="141"/>
      <c r="K249" s="164"/>
      <c r="L249" s="149"/>
      <c r="M249" s="171"/>
    </row>
    <row r="250" spans="1:13" ht="15">
      <c r="A250" s="69" t="s">
        <v>48</v>
      </c>
      <c r="B250" s="120"/>
      <c r="C250" s="121"/>
      <c r="D250" s="121"/>
      <c r="E250" s="122"/>
      <c r="F250" s="123"/>
      <c r="G250" s="124"/>
      <c r="H250" s="125"/>
      <c r="I250" s="125"/>
      <c r="J250" s="88"/>
      <c r="K250" s="126"/>
      <c r="L250" s="77" t="s">
        <v>48</v>
      </c>
      <c r="M250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4" max="11" man="1"/>
    <brk id="84" max="11" man="1"/>
    <brk id="128" max="11" man="1"/>
    <brk id="1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2019-02-13T14:29:26Z</dcterms:modified>
  <cp:category/>
  <cp:version/>
  <cp:contentType/>
  <cp:contentStatus/>
</cp:coreProperties>
</file>